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T:\4 pipes\Produkte\Korrosionsschutzbänder\Berechnungsprogramme\EN\"/>
    </mc:Choice>
  </mc:AlternateContent>
  <xr:revisionPtr revIDLastSave="0" documentId="8_{191C5D12-E027-40BF-8EA4-4BEED8C92259}" xr6:coauthVersionLast="47" xr6:coauthVersionMax="47" xr10:uidLastSave="{00000000-0000-0000-0000-000000000000}"/>
  <bookViews>
    <workbookView xWindow="-30828" yWindow="-108" windowWidth="30936" windowHeight="16776" activeTab="1" xr2:uid="{00000000-000D-0000-FFFF-FFFF00000000}"/>
    <workbookView xWindow="-30828" yWindow="-108" windowWidth="30936" windowHeight="16776" xr2:uid="{52F6B8D1-DDEB-4974-BAE4-35074FA0EB18}"/>
  </bookViews>
  <sheets>
    <sheet name="Schweißnaht" sheetId="1" r:id="rId1"/>
    <sheet name="Bog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" l="1"/>
  <c r="C34" i="1"/>
  <c r="C31" i="3"/>
  <c r="C25" i="3"/>
  <c r="C19" i="3"/>
  <c r="C28" i="1" l="1"/>
  <c r="C22" i="1" l="1"/>
  <c r="B10" i="1"/>
  <c r="B33" i="1" s="1"/>
  <c r="C16" i="1"/>
  <c r="B34" i="1" l="1"/>
  <c r="F34" i="1" s="1"/>
  <c r="B27" i="1"/>
  <c r="B28" i="1" s="1"/>
  <c r="F28" i="1" s="1"/>
  <c r="B23" i="1"/>
  <c r="F23" i="1" s="1"/>
  <c r="B29" i="1"/>
  <c r="F29" i="1" s="1"/>
  <c r="B21" i="1"/>
  <c r="B22" i="1" s="1"/>
  <c r="F22" i="1" s="1"/>
  <c r="F30" i="1" l="1"/>
  <c r="F24" i="1"/>
  <c r="D10" i="3"/>
  <c r="B12" i="3" l="1"/>
  <c r="B36" i="3" s="1"/>
  <c r="B37" i="3" l="1"/>
  <c r="F37" i="3" s="1"/>
  <c r="F38" i="3" s="1"/>
  <c r="B32" i="3"/>
  <c r="F32" i="3" s="1"/>
  <c r="B30" i="3"/>
  <c r="B31" i="3" s="1"/>
  <c r="F31" i="3" s="1"/>
  <c r="B24" i="3"/>
  <c r="B25" i="3" s="1"/>
  <c r="F25" i="3" s="1"/>
  <c r="B26" i="3"/>
  <c r="F26" i="3" s="1"/>
  <c r="B18" i="3"/>
  <c r="B19" i="3" s="1"/>
  <c r="F19" i="3" s="1"/>
  <c r="B20" i="3"/>
  <c r="F20" i="3" s="1"/>
  <c r="B17" i="1"/>
  <c r="F17" i="1" s="1"/>
  <c r="B15" i="1"/>
  <c r="F27" i="3" l="1"/>
  <c r="F33" i="3"/>
  <c r="F21" i="3"/>
  <c r="B16" i="1"/>
  <c r="F16" i="1" l="1"/>
  <c r="F18" i="1" s="1"/>
  <c r="F35" i="1"/>
</calcChain>
</file>

<file path=xl/sharedStrings.xml><?xml version="1.0" encoding="utf-8"?>
<sst xmlns="http://schemas.openxmlformats.org/spreadsheetml/2006/main" count="89" uniqueCount="60">
  <si>
    <t>Zu umhüllende Oberfläche in Meter:</t>
  </si>
  <si>
    <t>Eingabe:</t>
  </si>
  <si>
    <t>Bruttopreis</t>
  </si>
  <si>
    <t>P16 HT 1L</t>
  </si>
  <si>
    <t>P27 1L</t>
  </si>
  <si>
    <t>Systempreis</t>
  </si>
  <si>
    <t>4 pipes GmbH, Sigmundstrasse 182, 90431 Nürnberg, Tel: 0911/81006-0</t>
  </si>
  <si>
    <t>mm</t>
  </si>
  <si>
    <t>Meter (Standard für Schweißnaht 0,4m)</t>
  </si>
  <si>
    <t>Stück</t>
  </si>
  <si>
    <t>Aussendurchmesser:</t>
  </si>
  <si>
    <t>Zu umhüllende Breite:</t>
  </si>
  <si>
    <t>Anzahl Verbindungen:</t>
  </si>
  <si>
    <t>Grad</t>
  </si>
  <si>
    <t>Winkel des Bogens:</t>
  </si>
  <si>
    <t>Anzahl Bögen:</t>
  </si>
  <si>
    <t>M.Tape 50mm</t>
  </si>
  <si>
    <t>M.Tape 100mm</t>
  </si>
  <si>
    <t>Duo B80-C 30mm</t>
  </si>
  <si>
    <t>Duo B80-C 50mm</t>
  </si>
  <si>
    <t>Duo B80-C 100mm</t>
  </si>
  <si>
    <t>Bauart eintragen (2, 3, 5 oder 10):</t>
  </si>
  <si>
    <r>
      <t xml:space="preserve">m² Einbandsystem </t>
    </r>
    <r>
      <rPr>
        <b/>
        <sz val="10"/>
        <color rgb="FFFF0000"/>
        <rFont val="Arial"/>
        <family val="2"/>
      </rPr>
      <t>Mono Tape 710.35</t>
    </r>
  </si>
  <si>
    <t>(nach DIN EN 10253)</t>
  </si>
  <si>
    <r>
      <t xml:space="preserve">m² Einbandsystem </t>
    </r>
    <r>
      <rPr>
        <b/>
        <sz val="10"/>
        <color rgb="FFFF0000"/>
        <rFont val="Arial"/>
        <family val="2"/>
      </rPr>
      <t>DUO 40 4 pipes</t>
    </r>
  </si>
  <si>
    <t>Liter Primer HT</t>
  </si>
  <si>
    <t>Primer HT 1L</t>
  </si>
  <si>
    <t>Liter Primer 700-23</t>
  </si>
  <si>
    <t>Primer 700-23 1L</t>
  </si>
  <si>
    <t>Einbandsysteme</t>
  </si>
  <si>
    <t>MonoTape 50mm</t>
  </si>
  <si>
    <t>MonoTape 100mm</t>
  </si>
  <si>
    <t>Bei Bestellung, aufzurunden auf ganze Rollen und ganze Liter Primer !</t>
  </si>
  <si>
    <r>
      <rPr>
        <b/>
        <sz val="10"/>
        <color rgb="FFFF0000"/>
        <rFont val="Arial"/>
        <family val="2"/>
      </rPr>
      <t xml:space="preserve">DUO 40  </t>
    </r>
    <r>
      <rPr>
        <b/>
        <sz val="10"/>
        <color theme="1"/>
        <rFont val="Arial"/>
        <family val="2"/>
      </rPr>
      <t>4 Lagen</t>
    </r>
    <r>
      <rPr>
        <b/>
        <sz val="10"/>
        <rFont val="Arial"/>
        <family val="2"/>
      </rPr>
      <t xml:space="preserve"> Klasse </t>
    </r>
    <r>
      <rPr>
        <b/>
        <sz val="10"/>
        <color rgb="FFFF0000"/>
        <rFont val="Arial"/>
        <family val="2"/>
      </rPr>
      <t>C/50</t>
    </r>
    <r>
      <rPr>
        <b/>
        <sz val="10"/>
        <rFont val="Arial"/>
        <family val="2"/>
      </rPr>
      <t xml:space="preserve"> nach DIN 30672 EN 12068</t>
    </r>
  </si>
  <si>
    <r>
      <rPr>
        <b/>
        <sz val="10"/>
        <color rgb="FFFF0000"/>
        <rFont val="Arial"/>
        <family val="2"/>
      </rPr>
      <t xml:space="preserve">DUO 40 </t>
    </r>
    <r>
      <rPr>
        <b/>
        <sz val="10"/>
        <color theme="1"/>
        <rFont val="Arial"/>
        <family val="2"/>
      </rPr>
      <t>3 Lagen</t>
    </r>
    <r>
      <rPr>
        <b/>
        <sz val="10"/>
        <rFont val="Arial"/>
        <family val="2"/>
      </rPr>
      <t xml:space="preserve"> Klasse </t>
    </r>
    <r>
      <rPr>
        <b/>
        <sz val="10"/>
        <color rgb="FFFF0000"/>
        <rFont val="Arial"/>
        <family val="2"/>
      </rPr>
      <t>B/50</t>
    </r>
    <r>
      <rPr>
        <b/>
        <sz val="10"/>
        <rFont val="Arial"/>
        <family val="2"/>
      </rPr>
      <t xml:space="preserve"> nach DIN 30672 EN 12068</t>
    </r>
  </si>
  <si>
    <r>
      <rPr>
        <b/>
        <sz val="10"/>
        <color rgb="FFFF0000"/>
        <rFont val="Arial"/>
        <family val="2"/>
      </rPr>
      <t xml:space="preserve">MonoTape 710.35 - </t>
    </r>
    <r>
      <rPr>
        <b/>
        <sz val="10"/>
        <color theme="1"/>
        <rFont val="Arial"/>
        <family val="2"/>
      </rPr>
      <t>2 Lagen</t>
    </r>
    <r>
      <rPr>
        <b/>
        <sz val="10"/>
        <rFont val="Arial"/>
        <family val="2"/>
      </rPr>
      <t xml:space="preserve"> Klasse </t>
    </r>
    <r>
      <rPr>
        <b/>
        <sz val="10"/>
        <color rgb="FFFF0000"/>
        <rFont val="Arial"/>
        <family val="2"/>
      </rPr>
      <t>B/30</t>
    </r>
    <r>
      <rPr>
        <b/>
        <sz val="10"/>
        <rFont val="Arial"/>
        <family val="2"/>
      </rPr>
      <t xml:space="preserve"> nach DIN 30672 EN 12068</t>
    </r>
  </si>
  <si>
    <r>
      <t xml:space="preserve">Zur Mengenberechnung
für Schweißnahtnachumhüllung
</t>
    </r>
    <r>
      <rPr>
        <b/>
        <sz val="10"/>
        <color rgb="FFFF0000"/>
        <rFont val="Arial"/>
        <family val="2"/>
      </rPr>
      <t>Auf das Bild</t>
    </r>
    <r>
      <rPr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klicken</t>
    </r>
  </si>
  <si>
    <r>
      <t>Mengenberechnung Korrosionsschutzbänder</t>
    </r>
    <r>
      <rPr>
        <b/>
        <sz val="14"/>
        <color theme="6" tint="-0.249977111117893"/>
        <rFont val="Arial"/>
        <family val="2"/>
      </rPr>
      <t xml:space="preserve"> 4 pipes </t>
    </r>
    <r>
      <rPr>
        <b/>
        <sz val="14"/>
        <rFont val="Arial"/>
        <family val="2"/>
      </rPr>
      <t>Bogennachumhüllung</t>
    </r>
  </si>
  <si>
    <t>Duo40 50mm</t>
  </si>
  <si>
    <t>Duo40 30mm</t>
  </si>
  <si>
    <t>Duo40 100mm</t>
  </si>
  <si>
    <t>Primer HT</t>
  </si>
  <si>
    <t>Primer 700-23</t>
  </si>
  <si>
    <r>
      <t xml:space="preserve">m² Einbandsystem </t>
    </r>
    <r>
      <rPr>
        <b/>
        <sz val="10"/>
        <color rgb="FFFF0000"/>
        <rFont val="Arial"/>
        <family val="2"/>
      </rPr>
      <t>STOPAQ CZ BAND</t>
    </r>
  </si>
  <si>
    <r>
      <rPr>
        <b/>
        <sz val="10"/>
        <color rgb="FFFF0000"/>
        <rFont val="Arial"/>
        <family val="2"/>
      </rPr>
      <t>STOPAQ CZ Band - 1</t>
    </r>
    <r>
      <rPr>
        <b/>
        <sz val="10"/>
        <color theme="1"/>
        <rFont val="Arial"/>
        <family val="2"/>
      </rPr>
      <t xml:space="preserve"> Lage</t>
    </r>
    <r>
      <rPr>
        <b/>
        <sz val="10"/>
        <rFont val="Arial"/>
        <family val="2"/>
      </rPr>
      <t xml:space="preserve"> Klasse </t>
    </r>
    <r>
      <rPr>
        <b/>
        <sz val="10"/>
        <color rgb="FFFF0000"/>
        <rFont val="Arial"/>
        <family val="2"/>
      </rPr>
      <t>A/30</t>
    </r>
    <r>
      <rPr>
        <b/>
        <sz val="10"/>
        <rFont val="Arial"/>
        <family val="2"/>
      </rPr>
      <t xml:space="preserve"> nach DIN 30672 EN 12068</t>
    </r>
  </si>
  <si>
    <t>StopAq CZ 50 mm x 10 m</t>
  </si>
  <si>
    <t>StopAq CZ 100 mm x 10 m</t>
  </si>
  <si>
    <t>Mengenberechnung Korrosionsschutzbänder 4 pipes Schweißnahtnachumhüllung</t>
  </si>
  <si>
    <r>
      <t xml:space="preserve">m² zu umhüllende Oberfläche </t>
    </r>
    <r>
      <rPr>
        <b/>
        <sz val="10"/>
        <color theme="1"/>
        <rFont val="Arial"/>
        <family val="2"/>
      </rPr>
      <t>(ermittelt mit 5% Sicherheitszuschlag)</t>
    </r>
  </si>
  <si>
    <t>DUO 40  4 Lagen Klasse C/50 nach DIN 30672 EN 12068</t>
  </si>
  <si>
    <t>m² Einbandsystem DUO 40 4 pipes</t>
  </si>
  <si>
    <t>DUO 40 3 Lagen Klasse B/50 nach DIN 30672 EN 12068</t>
  </si>
  <si>
    <t>MonoTape 710.35 - 2 Lagen Klasse B/30 nach DIN 30672 EN 12068</t>
  </si>
  <si>
    <t>m² Einbandsystem Mono Tape 710.35</t>
  </si>
  <si>
    <t>STOPAQ CZ Band - 1 Lage Klasse A/30 nach DIN 30672 EN 12068</t>
  </si>
  <si>
    <t>m² Einbandsystem STOPAQ CZ BAND</t>
  </si>
  <si>
    <r>
      <t xml:space="preserve">Zur Mengenberechnung
für Bögen
</t>
    </r>
    <r>
      <rPr>
        <b/>
        <sz val="10"/>
        <color theme="1"/>
        <rFont val="Arial"/>
        <family val="2"/>
      </rPr>
      <t>Auf das Bild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klicken</t>
    </r>
  </si>
  <si>
    <r>
      <t xml:space="preserve">m² zu umhüllende Oberfläche </t>
    </r>
    <r>
      <rPr>
        <b/>
        <sz val="10"/>
        <rFont val="Arial"/>
        <family val="2"/>
      </rPr>
      <t>(ermittelt mit 5% Sicherheitszuschlag)</t>
    </r>
  </si>
  <si>
    <t>Version 2.4 M. Büttner 28.08.2025</t>
  </si>
  <si>
    <t>Preisliste 2025, mit erscheinen einer neuen Preisliste verlieren diese Preise automatisch ihre Gültigkeit.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</si>
</sst>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[$€-1]"/>
    <numFmt numFmtId="166" formatCode="#,##0.00\ &quot;€&quot;"/>
  </numFmts>
  <fonts count="1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4"/>
      <color theme="6" tint="-0.249977111117893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4" fillId="2" borderId="0" xfId="0" applyFont="1" applyFill="1" applyProtection="1">
      <protection hidden="1"/>
    </xf>
    <xf numFmtId="2" fontId="4" fillId="2" borderId="0" xfId="0" applyNumberFormat="1" applyFont="1" applyFill="1" applyProtection="1">
      <protection hidden="1"/>
    </xf>
    <xf numFmtId="0" fontId="4" fillId="2" borderId="0" xfId="0" quotePrefix="1" applyFont="1" applyFill="1" applyAlignment="1" applyProtection="1">
      <alignment horizontal="left"/>
      <protection hidden="1"/>
    </xf>
    <xf numFmtId="0" fontId="5" fillId="2" borderId="0" xfId="0" applyFont="1" applyFill="1" applyProtection="1">
      <protection hidden="1"/>
    </xf>
    <xf numFmtId="0" fontId="4" fillId="5" borderId="0" xfId="0" quotePrefix="1" applyFont="1" applyFill="1" applyAlignment="1" applyProtection="1">
      <alignment horizontal="left"/>
      <protection hidden="1"/>
    </xf>
    <xf numFmtId="0" fontId="7" fillId="2" borderId="0" xfId="0" applyFont="1" applyFill="1" applyProtection="1">
      <protection hidden="1"/>
    </xf>
    <xf numFmtId="0" fontId="4" fillId="5" borderId="0" xfId="0" quotePrefix="1" applyFont="1" applyFill="1" applyAlignment="1" applyProtection="1">
      <alignment vertical="center" wrapText="1"/>
      <protection hidden="1"/>
    </xf>
    <xf numFmtId="0" fontId="5" fillId="5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166" fontId="5" fillId="5" borderId="0" xfId="0" applyNumberFormat="1" applyFont="1" applyFill="1" applyProtection="1">
      <protection hidden="1"/>
    </xf>
    <xf numFmtId="164" fontId="7" fillId="4" borderId="19" xfId="0" applyNumberFormat="1" applyFont="1" applyFill="1" applyBorder="1" applyProtection="1">
      <protection hidden="1"/>
    </xf>
    <xf numFmtId="2" fontId="7" fillId="4" borderId="19" xfId="0" applyNumberFormat="1" applyFont="1" applyFill="1" applyBorder="1" applyProtection="1">
      <protection hidden="1"/>
    </xf>
    <xf numFmtId="0" fontId="4" fillId="5" borderId="0" xfId="0" quotePrefix="1" applyFont="1" applyFill="1" applyAlignment="1" applyProtection="1">
      <alignment wrapText="1"/>
      <protection hidden="1"/>
    </xf>
    <xf numFmtId="2" fontId="4" fillId="5" borderId="0" xfId="0" applyNumberFormat="1" applyFont="1" applyFill="1" applyAlignment="1" applyProtection="1">
      <alignment vertical="center"/>
      <protection hidden="1"/>
    </xf>
    <xf numFmtId="0" fontId="3" fillId="2" borderId="0" xfId="0" quotePrefix="1" applyFont="1" applyFill="1" applyAlignment="1" applyProtection="1">
      <alignment horizontal="left"/>
      <protection hidden="1"/>
    </xf>
    <xf numFmtId="165" fontId="7" fillId="5" borderId="0" xfId="0" applyNumberFormat="1" applyFont="1" applyFill="1" applyAlignment="1" applyProtection="1">
      <alignment horizontal="left" vertical="center"/>
      <protection hidden="1"/>
    </xf>
    <xf numFmtId="165" fontId="7" fillId="5" borderId="5" xfId="0" applyNumberFormat="1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Protection="1">
      <protection hidden="1"/>
    </xf>
    <xf numFmtId="0" fontId="11" fillId="5" borderId="0" xfId="0" applyFont="1" applyFill="1" applyProtection="1">
      <protection hidden="1"/>
    </xf>
    <xf numFmtId="2" fontId="10" fillId="5" borderId="0" xfId="0" applyNumberFormat="1" applyFont="1" applyFill="1" applyAlignment="1" applyProtection="1">
      <alignment horizontal="center"/>
      <protection hidden="1"/>
    </xf>
    <xf numFmtId="0" fontId="11" fillId="5" borderId="0" xfId="0" quotePrefix="1" applyFont="1" applyFill="1" applyAlignment="1" applyProtection="1">
      <alignment horizontal="left"/>
      <protection hidden="1"/>
    </xf>
    <xf numFmtId="2" fontId="11" fillId="4" borderId="19" xfId="0" applyNumberFormat="1" applyFont="1" applyFill="1" applyBorder="1" applyProtection="1">
      <protection hidden="1"/>
    </xf>
    <xf numFmtId="2" fontId="10" fillId="4" borderId="19" xfId="0" applyNumberFormat="1" applyFont="1" applyFill="1" applyBorder="1" applyProtection="1">
      <protection hidden="1"/>
    </xf>
    <xf numFmtId="164" fontId="10" fillId="4" borderId="19" xfId="0" applyNumberFormat="1" applyFont="1" applyFill="1" applyBorder="1" applyProtection="1">
      <protection hidden="1"/>
    </xf>
    <xf numFmtId="0" fontId="11" fillId="2" borderId="14" xfId="0" applyFont="1" applyFill="1" applyBorder="1" applyProtection="1">
      <protection hidden="1"/>
    </xf>
    <xf numFmtId="2" fontId="11" fillId="2" borderId="0" xfId="0" applyNumberFormat="1" applyFont="1" applyFill="1" applyProtection="1">
      <protection hidden="1"/>
    </xf>
    <xf numFmtId="0" fontId="11" fillId="2" borderId="0" xfId="0" quotePrefix="1" applyFont="1" applyFill="1" applyAlignment="1" applyProtection="1">
      <alignment horizontal="left"/>
      <protection hidden="1"/>
    </xf>
    <xf numFmtId="0" fontId="10" fillId="5" borderId="0" xfId="0" applyFont="1" applyFill="1" applyAlignment="1" applyProtection="1">
      <alignment horizontal="right"/>
      <protection hidden="1"/>
    </xf>
    <xf numFmtId="165" fontId="10" fillId="5" borderId="0" xfId="0" applyNumberFormat="1" applyFont="1" applyFill="1" applyAlignment="1" applyProtection="1">
      <alignment horizontal="left" vertical="center"/>
      <protection hidden="1"/>
    </xf>
    <xf numFmtId="0" fontId="10" fillId="2" borderId="0" xfId="0" applyFont="1" applyFill="1" applyProtection="1">
      <protection hidden="1"/>
    </xf>
    <xf numFmtId="0" fontId="11" fillId="5" borderId="0" xfId="0" quotePrefix="1" applyFont="1" applyFill="1" applyAlignment="1" applyProtection="1">
      <alignment vertical="center" wrapText="1"/>
      <protection hidden="1"/>
    </xf>
    <xf numFmtId="165" fontId="10" fillId="5" borderId="30" xfId="0" applyNumberFormat="1" applyFont="1" applyFill="1" applyBorder="1" applyAlignment="1" applyProtection="1">
      <alignment horizontal="left" vertical="center"/>
      <protection hidden="1"/>
    </xf>
    <xf numFmtId="166" fontId="10" fillId="4" borderId="20" xfId="0" applyNumberFormat="1" applyFont="1" applyFill="1" applyBorder="1" applyAlignment="1" applyProtection="1">
      <alignment horizontal="left" vertical="center"/>
      <protection hidden="1"/>
    </xf>
    <xf numFmtId="165" fontId="7" fillId="5" borderId="30" xfId="0" applyNumberFormat="1" applyFont="1" applyFill="1" applyBorder="1" applyAlignment="1" applyProtection="1">
      <alignment horizontal="left" vertical="center"/>
      <protection hidden="1"/>
    </xf>
    <xf numFmtId="166" fontId="1" fillId="4" borderId="20" xfId="0" applyNumberFormat="1" applyFont="1" applyFill="1" applyBorder="1" applyAlignment="1" applyProtection="1">
      <alignment horizontal="left" vertical="center"/>
      <protection hidden="1"/>
    </xf>
    <xf numFmtId="0" fontId="11" fillId="4" borderId="11" xfId="0" applyFont="1" applyFill="1" applyBorder="1" applyProtection="1">
      <protection hidden="1"/>
    </xf>
    <xf numFmtId="0" fontId="11" fillId="4" borderId="17" xfId="0" applyFont="1" applyFill="1" applyBorder="1" applyProtection="1">
      <protection hidden="1"/>
    </xf>
    <xf numFmtId="0" fontId="11" fillId="4" borderId="19" xfId="0" applyFont="1" applyFill="1" applyBorder="1" applyProtection="1">
      <protection hidden="1"/>
    </xf>
    <xf numFmtId="0" fontId="11" fillId="4" borderId="1" xfId="0" applyFont="1" applyFill="1" applyBorder="1" applyProtection="1">
      <protection hidden="1"/>
    </xf>
    <xf numFmtId="0" fontId="11" fillId="4" borderId="28" xfId="0" applyFont="1" applyFill="1" applyBorder="1" applyProtection="1">
      <protection hidden="1"/>
    </xf>
    <xf numFmtId="0" fontId="11" fillId="4" borderId="29" xfId="0" applyFont="1" applyFill="1" applyBorder="1" applyProtection="1">
      <protection hidden="1"/>
    </xf>
    <xf numFmtId="2" fontId="10" fillId="4" borderId="15" xfId="0" applyNumberFormat="1" applyFont="1" applyFill="1" applyBorder="1" applyProtection="1">
      <protection hidden="1"/>
    </xf>
    <xf numFmtId="0" fontId="11" fillId="4" borderId="26" xfId="0" applyFont="1" applyFill="1" applyBorder="1" applyProtection="1">
      <protection hidden="1"/>
    </xf>
    <xf numFmtId="0" fontId="11" fillId="4" borderId="27" xfId="0" applyFont="1" applyFill="1" applyBorder="1" applyProtection="1">
      <protection hidden="1"/>
    </xf>
    <xf numFmtId="0" fontId="11" fillId="4" borderId="20" xfId="0" applyFont="1" applyFill="1" applyBorder="1" applyProtection="1">
      <protection hidden="1"/>
    </xf>
    <xf numFmtId="0" fontId="11" fillId="4" borderId="30" xfId="0" applyFont="1" applyFill="1" applyBorder="1" applyProtection="1">
      <protection hidden="1"/>
    </xf>
    <xf numFmtId="0" fontId="11" fillId="4" borderId="25" xfId="0" applyFont="1" applyFill="1" applyBorder="1" applyProtection="1">
      <protection hidden="1"/>
    </xf>
    <xf numFmtId="0" fontId="11" fillId="4" borderId="41" xfId="0" applyFont="1" applyFill="1" applyBorder="1" applyProtection="1">
      <protection hidden="1"/>
    </xf>
    <xf numFmtId="0" fontId="10" fillId="4" borderId="3" xfId="0" applyFont="1" applyFill="1" applyBorder="1" applyProtection="1">
      <protection hidden="1"/>
    </xf>
    <xf numFmtId="0" fontId="10" fillId="4" borderId="2" xfId="0" applyFont="1" applyFill="1" applyBorder="1" applyProtection="1">
      <protection hidden="1"/>
    </xf>
    <xf numFmtId="0" fontId="10" fillId="4" borderId="4" xfId="0" applyFont="1" applyFill="1" applyBorder="1" applyProtection="1">
      <protection hidden="1"/>
    </xf>
    <xf numFmtId="0" fontId="10" fillId="4" borderId="3" xfId="0" quotePrefix="1" applyFont="1" applyFill="1" applyBorder="1" applyProtection="1">
      <protection hidden="1"/>
    </xf>
    <xf numFmtId="0" fontId="10" fillId="4" borderId="2" xfId="0" quotePrefix="1" applyFont="1" applyFill="1" applyBorder="1" applyProtection="1">
      <protection hidden="1"/>
    </xf>
    <xf numFmtId="0" fontId="10" fillId="4" borderId="4" xfId="0" quotePrefix="1" applyFont="1" applyFill="1" applyBorder="1" applyProtection="1">
      <protection hidden="1"/>
    </xf>
    <xf numFmtId="0" fontId="10" fillId="4" borderId="20" xfId="0" applyFont="1" applyFill="1" applyBorder="1" applyAlignment="1" applyProtection="1">
      <alignment vertical="center"/>
      <protection hidden="1"/>
    </xf>
    <xf numFmtId="0" fontId="11" fillId="4" borderId="12" xfId="0" quotePrefix="1" applyFont="1" applyFill="1" applyBorder="1" applyAlignment="1" applyProtection="1">
      <alignment horizontal="right" vertical="center" wrapText="1"/>
      <protection hidden="1"/>
    </xf>
    <xf numFmtId="0" fontId="11" fillId="4" borderId="14" xfId="0" quotePrefix="1" applyFont="1" applyFill="1" applyBorder="1" applyAlignment="1" applyProtection="1">
      <alignment horizontal="right" vertical="center" wrapText="1"/>
      <protection hidden="1"/>
    </xf>
    <xf numFmtId="0" fontId="11" fillId="4" borderId="16" xfId="0" quotePrefix="1" applyFont="1" applyFill="1" applyBorder="1" applyAlignment="1" applyProtection="1">
      <alignment horizontal="right" vertical="center" wrapText="1"/>
      <protection hidden="1"/>
    </xf>
    <xf numFmtId="0" fontId="14" fillId="2" borderId="11" xfId="0" applyFont="1" applyFill="1" applyBorder="1" applyProtection="1">
      <protection hidden="1"/>
    </xf>
    <xf numFmtId="0" fontId="11" fillId="2" borderId="17" xfId="0" applyFont="1" applyFill="1" applyBorder="1" applyProtection="1">
      <protection hidden="1"/>
    </xf>
    <xf numFmtId="0" fontId="11" fillId="2" borderId="12" xfId="0" applyFont="1" applyFill="1" applyBorder="1" applyProtection="1">
      <protection hidden="1"/>
    </xf>
    <xf numFmtId="0" fontId="15" fillId="2" borderId="13" xfId="0" quotePrefix="1" applyFont="1" applyFill="1" applyBorder="1" applyAlignment="1" applyProtection="1">
      <alignment horizontal="left"/>
      <protection hidden="1"/>
    </xf>
    <xf numFmtId="0" fontId="15" fillId="2" borderId="15" xfId="0" applyFont="1" applyFill="1" applyBorder="1" applyProtection="1">
      <protection hidden="1"/>
    </xf>
    <xf numFmtId="0" fontId="11" fillId="2" borderId="18" xfId="0" applyFont="1" applyFill="1" applyBorder="1" applyProtection="1">
      <protection hidden="1"/>
    </xf>
    <xf numFmtId="0" fontId="11" fillId="2" borderId="16" xfId="0" applyFont="1" applyFill="1" applyBorder="1" applyProtection="1">
      <protection hidden="1"/>
    </xf>
    <xf numFmtId="2" fontId="10" fillId="4" borderId="18" xfId="0" applyNumberFormat="1" applyFont="1" applyFill="1" applyBorder="1" applyProtection="1">
      <protection hidden="1"/>
    </xf>
    <xf numFmtId="2" fontId="11" fillId="4" borderId="25" xfId="0" applyNumberFormat="1" applyFont="1" applyFill="1" applyBorder="1" applyProtection="1">
      <protection hidden="1"/>
    </xf>
    <xf numFmtId="0" fontId="10" fillId="4" borderId="44" xfId="0" quotePrefix="1" applyFont="1" applyFill="1" applyBorder="1" applyProtection="1">
      <protection hidden="1"/>
    </xf>
    <xf numFmtId="0" fontId="10" fillId="4" borderId="35" xfId="0" quotePrefix="1" applyFont="1" applyFill="1" applyBorder="1" applyProtection="1">
      <protection hidden="1"/>
    </xf>
    <xf numFmtId="0" fontId="10" fillId="4" borderId="42" xfId="0" quotePrefix="1" applyFont="1" applyFill="1" applyBorder="1" applyProtection="1">
      <protection hidden="1"/>
    </xf>
    <xf numFmtId="0" fontId="10" fillId="4" borderId="27" xfId="0" applyFont="1" applyFill="1" applyBorder="1" applyAlignment="1" applyProtection="1">
      <alignment vertical="center"/>
      <protection hidden="1"/>
    </xf>
    <xf numFmtId="0" fontId="8" fillId="5" borderId="0" xfId="0" applyFont="1" applyFill="1" applyProtection="1">
      <protection hidden="1"/>
    </xf>
    <xf numFmtId="0" fontId="8" fillId="5" borderId="0" xfId="0" quotePrefix="1" applyFont="1" applyFill="1" applyAlignment="1" applyProtection="1">
      <alignment horizontal="left"/>
      <protection hidden="1"/>
    </xf>
    <xf numFmtId="0" fontId="7" fillId="2" borderId="0" xfId="0" quotePrefix="1" applyFont="1" applyFill="1" applyAlignment="1" applyProtection="1">
      <alignment horizontal="left"/>
      <protection hidden="1"/>
    </xf>
    <xf numFmtId="164" fontId="8" fillId="2" borderId="0" xfId="0" applyNumberFormat="1" applyFont="1" applyFill="1" applyProtection="1">
      <protection hidden="1"/>
    </xf>
    <xf numFmtId="0" fontId="7" fillId="5" borderId="0" xfId="0" applyFont="1" applyFill="1" applyAlignment="1" applyProtection="1">
      <alignment horizontal="right"/>
      <protection hidden="1"/>
    </xf>
    <xf numFmtId="0" fontId="5" fillId="5" borderId="0" xfId="0" quotePrefix="1" applyFont="1" applyFill="1" applyAlignment="1" applyProtection="1">
      <alignment horizontal="left"/>
      <protection hidden="1"/>
    </xf>
    <xf numFmtId="0" fontId="16" fillId="2" borderId="0" xfId="0" quotePrefix="1" applyFont="1" applyFill="1" applyAlignment="1" applyProtection="1">
      <alignment horizontal="left"/>
      <protection hidden="1"/>
    </xf>
    <xf numFmtId="164" fontId="5" fillId="2" borderId="0" xfId="0" applyNumberFormat="1" applyFont="1" applyFill="1" applyProtection="1">
      <protection hidden="1"/>
    </xf>
    <xf numFmtId="0" fontId="1" fillId="5" borderId="0" xfId="0" applyFont="1" applyFill="1" applyProtection="1">
      <protection hidden="1"/>
    </xf>
    <xf numFmtId="2" fontId="4" fillId="4" borderId="19" xfId="0" applyNumberFormat="1" applyFont="1" applyFill="1" applyBorder="1" applyProtection="1">
      <protection hidden="1"/>
    </xf>
    <xf numFmtId="0" fontId="1" fillId="2" borderId="34" xfId="0" applyFont="1" applyFill="1" applyBorder="1" applyProtection="1">
      <protection hidden="1"/>
    </xf>
    <xf numFmtId="0" fontId="1" fillId="2" borderId="35" xfId="0" applyFont="1" applyFill="1" applyBorder="1" applyProtection="1">
      <protection hidden="1"/>
    </xf>
    <xf numFmtId="0" fontId="1" fillId="2" borderId="36" xfId="0" applyFont="1" applyFill="1" applyBorder="1" applyProtection="1">
      <protection hidden="1"/>
    </xf>
    <xf numFmtId="0" fontId="4" fillId="4" borderId="31" xfId="0" quotePrefix="1" applyFont="1" applyFill="1" applyBorder="1" applyProtection="1">
      <protection hidden="1"/>
    </xf>
    <xf numFmtId="0" fontId="1" fillId="5" borderId="5" xfId="0" applyFont="1" applyFill="1" applyBorder="1" applyProtection="1">
      <protection hidden="1"/>
    </xf>
    <xf numFmtId="2" fontId="4" fillId="3" borderId="3" xfId="0" applyNumberFormat="1" applyFont="1" applyFill="1" applyBorder="1" applyProtection="1">
      <protection locked="0" hidden="1"/>
    </xf>
    <xf numFmtId="2" fontId="4" fillId="3" borderId="4" xfId="0" applyNumberFormat="1" applyFont="1" applyFill="1" applyBorder="1" applyProtection="1">
      <protection locked="0" hidden="1"/>
    </xf>
    <xf numFmtId="2" fontId="1" fillId="4" borderId="21" xfId="0" applyNumberFormat="1" applyFont="1" applyFill="1" applyBorder="1" applyAlignment="1" applyProtection="1">
      <alignment vertical="center"/>
      <protection hidden="1"/>
    </xf>
    <xf numFmtId="0" fontId="4" fillId="4" borderId="34" xfId="0" applyFont="1" applyFill="1" applyBorder="1" applyProtection="1">
      <protection hidden="1"/>
    </xf>
    <xf numFmtId="0" fontId="4" fillId="4" borderId="37" xfId="0" quotePrefix="1" applyFont="1" applyFill="1" applyBorder="1" applyProtection="1">
      <protection hidden="1"/>
    </xf>
    <xf numFmtId="0" fontId="4" fillId="4" borderId="37" xfId="0" applyFont="1" applyFill="1" applyBorder="1" applyProtection="1">
      <protection hidden="1"/>
    </xf>
    <xf numFmtId="0" fontId="4" fillId="4" borderId="27" xfId="0" applyFont="1" applyFill="1" applyBorder="1" applyProtection="1">
      <protection hidden="1"/>
    </xf>
    <xf numFmtId="0" fontId="4" fillId="4" borderId="20" xfId="0" applyFont="1" applyFill="1" applyBorder="1" applyProtection="1">
      <protection hidden="1"/>
    </xf>
    <xf numFmtId="2" fontId="4" fillId="4" borderId="20" xfId="0" applyNumberFormat="1" applyFont="1" applyFill="1" applyBorder="1" applyProtection="1">
      <protection hidden="1"/>
    </xf>
    <xf numFmtId="0" fontId="4" fillId="4" borderId="30" xfId="0" applyFont="1" applyFill="1" applyBorder="1" applyProtection="1">
      <protection hidden="1"/>
    </xf>
    <xf numFmtId="2" fontId="1" fillId="4" borderId="39" xfId="0" applyNumberFormat="1" applyFont="1" applyFill="1" applyBorder="1" applyProtection="1">
      <protection hidden="1"/>
    </xf>
    <xf numFmtId="0" fontId="1" fillId="4" borderId="40" xfId="0" applyFont="1" applyFill="1" applyBorder="1" applyAlignment="1" applyProtection="1">
      <alignment vertical="center"/>
      <protection hidden="1"/>
    </xf>
    <xf numFmtId="2" fontId="7" fillId="4" borderId="47" xfId="0" applyNumberFormat="1" applyFont="1" applyFill="1" applyBorder="1" applyProtection="1">
      <protection hidden="1"/>
    </xf>
    <xf numFmtId="165" fontId="7" fillId="5" borderId="38" xfId="0" applyNumberFormat="1" applyFont="1" applyFill="1" applyBorder="1" applyAlignment="1" applyProtection="1">
      <alignment horizontal="left" vertical="center"/>
      <protection hidden="1"/>
    </xf>
    <xf numFmtId="166" fontId="1" fillId="4" borderId="48" xfId="0" applyNumberFormat="1" applyFont="1" applyFill="1" applyBorder="1" applyAlignment="1" applyProtection="1">
      <alignment horizontal="left" vertical="center"/>
      <protection hidden="1"/>
    </xf>
    <xf numFmtId="0" fontId="1" fillId="4" borderId="20" xfId="0" applyFont="1" applyFill="1" applyBorder="1" applyAlignment="1" applyProtection="1">
      <alignment vertical="center"/>
      <protection hidden="1"/>
    </xf>
    <xf numFmtId="0" fontId="4" fillId="4" borderId="12" xfId="0" quotePrefix="1" applyFont="1" applyFill="1" applyBorder="1" applyAlignment="1" applyProtection="1">
      <alignment vertical="center" wrapText="1"/>
      <protection hidden="1"/>
    </xf>
    <xf numFmtId="0" fontId="4" fillId="4" borderId="14" xfId="0" quotePrefix="1" applyFont="1" applyFill="1" applyBorder="1" applyAlignment="1" applyProtection="1">
      <alignment vertical="center" wrapText="1"/>
      <protection hidden="1"/>
    </xf>
    <xf numFmtId="0" fontId="4" fillId="4" borderId="16" xfId="0" quotePrefix="1" applyFont="1" applyFill="1" applyBorder="1" applyAlignment="1" applyProtection="1">
      <alignment vertical="center" wrapText="1"/>
      <protection hidden="1"/>
    </xf>
    <xf numFmtId="0" fontId="4" fillId="4" borderId="41" xfId="0" applyFont="1" applyFill="1" applyBorder="1" applyProtection="1">
      <protection hidden="1"/>
    </xf>
    <xf numFmtId="0" fontId="8" fillId="5" borderId="0" xfId="0" quotePrefix="1" applyFont="1" applyFill="1" applyAlignment="1" applyProtection="1">
      <alignment wrapText="1"/>
      <protection hidden="1"/>
    </xf>
    <xf numFmtId="0" fontId="5" fillId="5" borderId="0" xfId="0" quotePrefix="1" applyFont="1" applyFill="1" applyAlignment="1" applyProtection="1">
      <alignment wrapText="1"/>
      <protection hidden="1"/>
    </xf>
    <xf numFmtId="0" fontId="16" fillId="5" borderId="0" xfId="0" applyFont="1" applyFill="1" applyProtection="1">
      <protection hidden="1"/>
    </xf>
    <xf numFmtId="0" fontId="16" fillId="5" borderId="0" xfId="0" applyFont="1" applyFill="1" applyAlignment="1" applyProtection="1">
      <alignment horizontal="right"/>
      <protection hidden="1"/>
    </xf>
    <xf numFmtId="165" fontId="16" fillId="5" borderId="0" xfId="0" applyNumberFormat="1" applyFont="1" applyFill="1" applyAlignment="1" applyProtection="1">
      <alignment vertical="center"/>
      <protection hidden="1"/>
    </xf>
    <xf numFmtId="165" fontId="16" fillId="5" borderId="0" xfId="0" applyNumberFormat="1" applyFont="1" applyFill="1" applyAlignment="1" applyProtection="1">
      <alignment horizontal="left" vertical="center"/>
      <protection hidden="1"/>
    </xf>
    <xf numFmtId="0" fontId="11" fillId="4" borderId="11" xfId="0" quotePrefix="1" applyFont="1" applyFill="1" applyBorder="1" applyAlignment="1" applyProtection="1">
      <alignment horizontal="center" vertical="center" wrapText="1"/>
      <protection hidden="1"/>
    </xf>
    <xf numFmtId="0" fontId="11" fillId="4" borderId="17" xfId="0" quotePrefix="1" applyFont="1" applyFill="1" applyBorder="1" applyAlignment="1" applyProtection="1">
      <alignment horizontal="center" vertical="center" wrapText="1"/>
      <protection hidden="1"/>
    </xf>
    <xf numFmtId="0" fontId="11" fillId="4" borderId="13" xfId="0" quotePrefix="1" applyFont="1" applyFill="1" applyBorder="1" applyAlignment="1" applyProtection="1">
      <alignment horizontal="center" vertical="center" wrapText="1"/>
      <protection hidden="1"/>
    </xf>
    <xf numFmtId="0" fontId="11" fillId="4" borderId="0" xfId="0" quotePrefix="1" applyFont="1" applyFill="1" applyAlignment="1" applyProtection="1">
      <alignment horizontal="center" vertical="center" wrapText="1"/>
      <protection hidden="1"/>
    </xf>
    <xf numFmtId="0" fontId="11" fillId="4" borderId="15" xfId="0" quotePrefix="1" applyFont="1" applyFill="1" applyBorder="1" applyAlignment="1" applyProtection="1">
      <alignment horizontal="center" vertical="center" wrapText="1"/>
      <protection hidden="1"/>
    </xf>
    <xf numFmtId="0" fontId="11" fillId="4" borderId="18" xfId="0" quotePrefix="1" applyFont="1" applyFill="1" applyBorder="1" applyAlignment="1" applyProtection="1">
      <alignment horizontal="center" vertical="center" wrapText="1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10" fillId="2" borderId="23" xfId="0" applyFont="1" applyFill="1" applyBorder="1" applyAlignment="1" applyProtection="1">
      <alignment horizontal="center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 applyProtection="1">
      <alignment horizontal="center"/>
      <protection hidden="1"/>
    </xf>
    <xf numFmtId="0" fontId="10" fillId="2" borderId="24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 vertical="center"/>
      <protection hidden="1"/>
    </xf>
    <xf numFmtId="0" fontId="10" fillId="2" borderId="22" xfId="0" applyFont="1" applyFill="1" applyBorder="1" applyAlignment="1" applyProtection="1">
      <alignment horizontal="center" vertical="center"/>
      <protection hidden="1"/>
    </xf>
    <xf numFmtId="0" fontId="10" fillId="2" borderId="23" xfId="0" applyFont="1" applyFill="1" applyBorder="1" applyAlignment="1" applyProtection="1">
      <alignment horizontal="center" vertical="center"/>
      <protection hidden="1"/>
    </xf>
    <xf numFmtId="0" fontId="12" fillId="2" borderId="21" xfId="0" applyFont="1" applyFill="1" applyBorder="1" applyAlignment="1" applyProtection="1">
      <alignment horizontal="center" wrapText="1"/>
      <protection hidden="1"/>
    </xf>
    <xf numFmtId="0" fontId="12" fillId="2" borderId="22" xfId="0" applyFont="1" applyFill="1" applyBorder="1" applyAlignment="1" applyProtection="1">
      <alignment horizontal="center" wrapText="1"/>
      <protection hidden="1"/>
    </xf>
    <xf numFmtId="0" fontId="12" fillId="2" borderId="23" xfId="0" applyFont="1" applyFill="1" applyBorder="1" applyAlignment="1" applyProtection="1">
      <alignment horizontal="center" wrapText="1"/>
      <protection hidden="1"/>
    </xf>
    <xf numFmtId="0" fontId="11" fillId="4" borderId="21" xfId="0" quotePrefix="1" applyFont="1" applyFill="1" applyBorder="1" applyAlignment="1" applyProtection="1">
      <alignment horizontal="center"/>
      <protection hidden="1"/>
    </xf>
    <xf numFmtId="0" fontId="11" fillId="4" borderId="22" xfId="0" quotePrefix="1" applyFont="1" applyFill="1" applyBorder="1" applyAlignment="1" applyProtection="1">
      <alignment horizontal="center"/>
      <protection hidden="1"/>
    </xf>
    <xf numFmtId="0" fontId="11" fillId="4" borderId="23" xfId="0" quotePrefix="1" applyFont="1" applyFill="1" applyBorder="1" applyAlignment="1" applyProtection="1">
      <alignment horizontal="center"/>
      <protection hidden="1"/>
    </xf>
    <xf numFmtId="2" fontId="13" fillId="5" borderId="21" xfId="0" applyNumberFormat="1" applyFont="1" applyFill="1" applyBorder="1" applyAlignment="1" applyProtection="1">
      <alignment horizontal="center"/>
      <protection hidden="1"/>
    </xf>
    <xf numFmtId="2" fontId="13" fillId="5" borderId="22" xfId="0" applyNumberFormat="1" applyFont="1" applyFill="1" applyBorder="1" applyAlignment="1" applyProtection="1">
      <alignment horizontal="center"/>
      <protection hidden="1"/>
    </xf>
    <xf numFmtId="2" fontId="13" fillId="5" borderId="23" xfId="0" applyNumberFormat="1" applyFont="1" applyFill="1" applyBorder="1" applyAlignment="1" applyProtection="1">
      <alignment horizontal="center"/>
      <protection hidden="1"/>
    </xf>
    <xf numFmtId="0" fontId="11" fillId="3" borderId="44" xfId="0" applyFont="1" applyFill="1" applyBorder="1" applyAlignment="1" applyProtection="1">
      <alignment horizontal="center"/>
      <protection locked="0" hidden="1"/>
    </xf>
    <xf numFmtId="0" fontId="11" fillId="3" borderId="42" xfId="0" applyFont="1" applyFill="1" applyBorder="1" applyAlignment="1" applyProtection="1">
      <alignment horizontal="center"/>
      <protection locked="0" hidden="1"/>
    </xf>
    <xf numFmtId="0" fontId="11" fillId="3" borderId="3" xfId="0" applyFont="1" applyFill="1" applyBorder="1" applyAlignment="1" applyProtection="1">
      <alignment horizontal="center"/>
      <protection locked="0" hidden="1"/>
    </xf>
    <xf numFmtId="0" fontId="11" fillId="3" borderId="4" xfId="0" applyFont="1" applyFill="1" applyBorder="1" applyAlignment="1" applyProtection="1">
      <alignment horizontal="center"/>
      <protection locked="0" hidden="1"/>
    </xf>
    <xf numFmtId="0" fontId="11" fillId="3" borderId="46" xfId="0" applyFont="1" applyFill="1" applyBorder="1" applyAlignment="1" applyProtection="1">
      <alignment horizontal="center"/>
      <protection locked="0" hidden="1"/>
    </xf>
    <xf numFmtId="0" fontId="11" fillId="3" borderId="33" xfId="0" applyFont="1" applyFill="1" applyBorder="1" applyAlignment="1" applyProtection="1">
      <alignment horizontal="center"/>
      <protection locked="0" hidden="1"/>
    </xf>
    <xf numFmtId="0" fontId="13" fillId="6" borderId="43" xfId="0" applyFont="1" applyFill="1" applyBorder="1" applyAlignment="1" applyProtection="1">
      <alignment horizontal="center"/>
      <protection hidden="1"/>
    </xf>
    <xf numFmtId="0" fontId="13" fillId="6" borderId="23" xfId="0" applyFont="1" applyFill="1" applyBorder="1" applyAlignment="1" applyProtection="1">
      <alignment horizontal="center"/>
      <protection hidden="1"/>
    </xf>
    <xf numFmtId="0" fontId="10" fillId="5" borderId="31" xfId="0" applyFont="1" applyFill="1" applyBorder="1" applyAlignment="1" applyProtection="1">
      <alignment horizontal="right"/>
      <protection hidden="1"/>
    </xf>
    <xf numFmtId="0" fontId="10" fillId="5" borderId="32" xfId="0" applyFont="1" applyFill="1" applyBorder="1" applyAlignment="1" applyProtection="1">
      <alignment horizontal="right"/>
      <protection hidden="1"/>
    </xf>
    <xf numFmtId="0" fontId="10" fillId="5" borderId="33" xfId="0" applyFont="1" applyFill="1" applyBorder="1" applyAlignment="1" applyProtection="1">
      <alignment horizontal="right"/>
      <protection hidden="1"/>
    </xf>
    <xf numFmtId="0" fontId="10" fillId="2" borderId="34" xfId="0" applyFont="1" applyFill="1" applyBorder="1" applyAlignment="1" applyProtection="1">
      <alignment horizontal="center"/>
      <protection hidden="1"/>
    </xf>
    <xf numFmtId="0" fontId="10" fillId="2" borderId="35" xfId="0" applyFont="1" applyFill="1" applyBorder="1" applyAlignment="1" applyProtection="1">
      <alignment horizontal="center"/>
      <protection hidden="1"/>
    </xf>
    <xf numFmtId="0" fontId="10" fillId="2" borderId="36" xfId="0" applyFont="1" applyFill="1" applyBorder="1" applyAlignment="1" applyProtection="1">
      <alignment horizontal="center"/>
      <protection hidden="1"/>
    </xf>
    <xf numFmtId="0" fontId="1" fillId="4" borderId="3" xfId="0" applyFont="1" applyFill="1" applyBorder="1" applyAlignment="1" applyProtection="1">
      <alignment horizontal="center"/>
      <protection hidden="1"/>
    </xf>
    <xf numFmtId="0" fontId="1" fillId="4" borderId="2" xfId="0" applyFont="1" applyFill="1" applyBorder="1" applyAlignment="1" applyProtection="1">
      <alignment horizontal="center"/>
      <protection hidden="1"/>
    </xf>
    <xf numFmtId="0" fontId="1" fillId="4" borderId="4" xfId="0" applyFont="1" applyFill="1" applyBorder="1" applyAlignment="1" applyProtection="1">
      <alignment horizontal="center"/>
      <protection hidden="1"/>
    </xf>
    <xf numFmtId="0" fontId="1" fillId="4" borderId="3" xfId="0" quotePrefix="1" applyFont="1" applyFill="1" applyBorder="1" applyAlignment="1" applyProtection="1">
      <alignment horizontal="center"/>
      <protection hidden="1"/>
    </xf>
    <xf numFmtId="0" fontId="1" fillId="4" borderId="2" xfId="0" quotePrefix="1" applyFont="1" applyFill="1" applyBorder="1" applyAlignment="1" applyProtection="1">
      <alignment horizontal="center"/>
      <protection hidden="1"/>
    </xf>
    <xf numFmtId="0" fontId="1" fillId="4" borderId="4" xfId="0" quotePrefix="1" applyFont="1" applyFill="1" applyBorder="1" applyAlignment="1" applyProtection="1">
      <alignment horizontal="center"/>
      <protection hidden="1"/>
    </xf>
    <xf numFmtId="0" fontId="1" fillId="4" borderId="6" xfId="0" quotePrefix="1" applyFont="1" applyFill="1" applyBorder="1" applyAlignment="1" applyProtection="1">
      <alignment horizontal="center"/>
      <protection hidden="1"/>
    </xf>
    <xf numFmtId="0" fontId="1" fillId="4" borderId="5" xfId="0" quotePrefix="1" applyFont="1" applyFill="1" applyBorder="1" applyAlignment="1" applyProtection="1">
      <alignment horizontal="center"/>
      <protection hidden="1"/>
    </xf>
    <xf numFmtId="0" fontId="1" fillId="4" borderId="7" xfId="0" quotePrefix="1" applyFont="1" applyFill="1" applyBorder="1" applyAlignment="1" applyProtection="1">
      <alignment horizontal="center"/>
      <protection hidden="1"/>
    </xf>
    <xf numFmtId="0" fontId="1" fillId="5" borderId="21" xfId="0" applyFont="1" applyFill="1" applyBorder="1" applyAlignment="1" applyProtection="1">
      <alignment horizontal="right"/>
      <protection hidden="1"/>
    </xf>
    <xf numFmtId="0" fontId="1" fillId="5" borderId="22" xfId="0" applyFont="1" applyFill="1" applyBorder="1" applyAlignment="1" applyProtection="1">
      <alignment horizontal="right"/>
      <protection hidden="1"/>
    </xf>
    <xf numFmtId="0" fontId="1" fillId="5" borderId="45" xfId="0" applyFont="1" applyFill="1" applyBorder="1" applyAlignment="1" applyProtection="1">
      <alignment horizontal="right"/>
      <protection hidden="1"/>
    </xf>
    <xf numFmtId="0" fontId="1" fillId="2" borderId="21" xfId="0" applyFont="1" applyFill="1" applyBorder="1" applyAlignment="1" applyProtection="1">
      <alignment horizont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/>
      <protection hidden="1"/>
    </xf>
    <xf numFmtId="0" fontId="1" fillId="4" borderId="44" xfId="0" quotePrefix="1" applyFont="1" applyFill="1" applyBorder="1" applyAlignment="1" applyProtection="1">
      <alignment horizontal="center"/>
      <protection hidden="1"/>
    </xf>
    <xf numFmtId="0" fontId="1" fillId="4" borderId="35" xfId="0" quotePrefix="1" applyFont="1" applyFill="1" applyBorder="1" applyAlignment="1" applyProtection="1">
      <alignment horizontal="center"/>
      <protection hidden="1"/>
    </xf>
    <xf numFmtId="0" fontId="1" fillId="4" borderId="42" xfId="0" quotePrefix="1" applyFont="1" applyFill="1" applyBorder="1" applyAlignment="1" applyProtection="1">
      <alignment horizontal="center"/>
      <protection hidden="1"/>
    </xf>
    <xf numFmtId="0" fontId="4" fillId="3" borderId="46" xfId="0" applyFont="1" applyFill="1" applyBorder="1" applyAlignment="1" applyProtection="1">
      <alignment horizontal="center"/>
      <protection locked="0" hidden="1"/>
    </xf>
    <xf numFmtId="0" fontId="4" fillId="3" borderId="33" xfId="0" applyFont="1" applyFill="1" applyBorder="1" applyAlignment="1" applyProtection="1">
      <alignment horizontal="center"/>
      <protection locked="0" hidden="1"/>
    </xf>
    <xf numFmtId="0" fontId="4" fillId="4" borderId="21" xfId="0" quotePrefix="1" applyFont="1" applyFill="1" applyBorder="1" applyAlignment="1" applyProtection="1">
      <alignment horizontal="center" vertical="center" wrapText="1"/>
      <protection hidden="1"/>
    </xf>
    <xf numFmtId="0" fontId="4" fillId="4" borderId="22" xfId="0" quotePrefix="1" applyFont="1" applyFill="1" applyBorder="1" applyAlignment="1" applyProtection="1">
      <alignment horizontal="center" vertical="center" wrapText="1"/>
      <protection hidden="1"/>
    </xf>
    <xf numFmtId="0" fontId="4" fillId="4" borderId="23" xfId="0" quotePrefix="1" applyFont="1" applyFill="1" applyBorder="1" applyAlignment="1" applyProtection="1">
      <alignment horizontal="center" vertical="center" wrapText="1"/>
      <protection hidden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/>
      <protection locked="0" hidden="1"/>
    </xf>
    <xf numFmtId="0" fontId="4" fillId="3" borderId="42" xfId="0" applyFont="1" applyFill="1" applyBorder="1" applyAlignment="1" applyProtection="1">
      <alignment horizontal="center"/>
      <protection locked="0" hidden="1"/>
    </xf>
    <xf numFmtId="0" fontId="4" fillId="3" borderId="3" xfId="0" applyFont="1" applyFill="1" applyBorder="1" applyAlignment="1" applyProtection="1">
      <alignment horizontal="center"/>
      <protection locked="0" hidden="1"/>
    </xf>
    <xf numFmtId="0" fontId="4" fillId="3" borderId="4" xfId="0" applyFont="1" applyFill="1" applyBorder="1" applyAlignment="1" applyProtection="1">
      <alignment horizontal="center"/>
      <protection locked="0" hidden="1"/>
    </xf>
    <xf numFmtId="0" fontId="9" fillId="6" borderId="22" xfId="0" applyFont="1" applyFill="1" applyBorder="1" applyAlignment="1" applyProtection="1">
      <alignment horizontal="center" vertical="center"/>
      <protection hidden="1"/>
    </xf>
    <xf numFmtId="0" fontId="4" fillId="4" borderId="21" xfId="0" applyFont="1" applyFill="1" applyBorder="1" applyAlignment="1" applyProtection="1">
      <alignment horizontal="center"/>
      <protection hidden="1"/>
    </xf>
    <xf numFmtId="0" fontId="4" fillId="4" borderId="23" xfId="0" applyFont="1" applyFill="1" applyBorder="1" applyAlignment="1" applyProtection="1">
      <alignment horizontal="center"/>
      <protection hidden="1"/>
    </xf>
    <xf numFmtId="2" fontId="9" fillId="5" borderId="21" xfId="0" applyNumberFormat="1" applyFont="1" applyFill="1" applyBorder="1" applyAlignment="1" applyProtection="1">
      <alignment horizontal="center"/>
      <protection hidden="1"/>
    </xf>
    <xf numFmtId="2" fontId="9" fillId="5" borderId="22" xfId="0" applyNumberFormat="1" applyFont="1" applyFill="1" applyBorder="1" applyAlignment="1" applyProtection="1">
      <alignment horizontal="center"/>
      <protection hidden="1"/>
    </xf>
    <xf numFmtId="2" fontId="9" fillId="5" borderId="23" xfId="0" applyNumberFormat="1" applyFont="1" applyFill="1" applyBorder="1" applyAlignment="1" applyProtection="1">
      <alignment horizontal="center"/>
      <protection hidden="1"/>
    </xf>
    <xf numFmtId="0" fontId="1" fillId="5" borderId="31" xfId="0" applyFont="1" applyFill="1" applyBorder="1" applyAlignment="1" applyProtection="1">
      <alignment horizontal="right"/>
      <protection hidden="1"/>
    </xf>
    <xf numFmtId="0" fontId="1" fillId="5" borderId="32" xfId="0" applyFont="1" applyFill="1" applyBorder="1" applyAlignment="1" applyProtection="1">
      <alignment horizontal="right"/>
      <protection hidden="1"/>
    </xf>
    <xf numFmtId="0" fontId="1" fillId="5" borderId="33" xfId="0" applyFont="1" applyFill="1" applyBorder="1" applyAlignment="1" applyProtection="1">
      <alignment horizontal="right"/>
      <protection hidden="1"/>
    </xf>
    <xf numFmtId="0" fontId="1" fillId="4" borderId="8" xfId="0" quotePrefix="1" applyFont="1" applyFill="1" applyBorder="1" applyAlignment="1" applyProtection="1">
      <alignment horizontal="center"/>
      <protection hidden="1"/>
    </xf>
    <xf numFmtId="0" fontId="1" fillId="4" borderId="9" xfId="0" quotePrefix="1" applyFont="1" applyFill="1" applyBorder="1" applyAlignment="1" applyProtection="1">
      <alignment horizontal="center"/>
      <protection hidden="1"/>
    </xf>
    <xf numFmtId="0" fontId="1" fillId="4" borderId="10" xfId="0" quotePrefix="1" applyFont="1" applyFill="1" applyBorder="1" applyAlignment="1" applyProtection="1">
      <alignment horizontal="center"/>
      <protection hidden="1"/>
    </xf>
    <xf numFmtId="0" fontId="4" fillId="4" borderId="11" xfId="0" quotePrefix="1" applyFont="1" applyFill="1" applyBorder="1" applyAlignment="1" applyProtection="1">
      <alignment horizontal="center" vertical="center" wrapText="1"/>
      <protection hidden="1"/>
    </xf>
    <xf numFmtId="0" fontId="4" fillId="4" borderId="17" xfId="0" quotePrefix="1" applyFont="1" applyFill="1" applyBorder="1" applyAlignment="1" applyProtection="1">
      <alignment horizontal="center" vertical="center" wrapText="1"/>
      <protection hidden="1"/>
    </xf>
    <xf numFmtId="0" fontId="4" fillId="4" borderId="13" xfId="0" quotePrefix="1" applyFont="1" applyFill="1" applyBorder="1" applyAlignment="1" applyProtection="1">
      <alignment horizontal="center" vertical="center" wrapText="1"/>
      <protection hidden="1"/>
    </xf>
    <xf numFmtId="0" fontId="4" fillId="4" borderId="0" xfId="0" quotePrefix="1" applyFont="1" applyFill="1" applyAlignment="1" applyProtection="1">
      <alignment horizontal="center" vertical="center" wrapText="1"/>
      <protection hidden="1"/>
    </xf>
    <xf numFmtId="0" fontId="4" fillId="4" borderId="15" xfId="0" quotePrefix="1" applyFont="1" applyFill="1" applyBorder="1" applyAlignment="1" applyProtection="1">
      <alignment horizontal="center" vertical="center" wrapText="1"/>
      <protection hidden="1"/>
    </xf>
    <xf numFmtId="0" fontId="4" fillId="4" borderId="18" xfId="0" quotePrefix="1" applyFont="1" applyFill="1" applyBorder="1" applyAlignment="1" applyProtection="1">
      <alignment horizontal="center" vertical="center" wrapText="1"/>
      <protection hidden="1"/>
    </xf>
    <xf numFmtId="0" fontId="7" fillId="2" borderId="21" xfId="0" applyFont="1" applyFill="1" applyBorder="1" applyAlignment="1" applyProtection="1">
      <alignment horizontal="center"/>
      <protection hidden="1"/>
    </xf>
    <xf numFmtId="0" fontId="7" fillId="2" borderId="22" xfId="0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4pipes.de/korrschutzbaender.htm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4pipes.de" TargetMode="External"/><Relationship Id="rId6" Type="http://schemas.openxmlformats.org/officeDocument/2006/relationships/image" Target="../media/image3.emf"/><Relationship Id="rId5" Type="http://schemas.openxmlformats.org/officeDocument/2006/relationships/hyperlink" Target="#Bogen!I8"/><Relationship Id="rId4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Schwei&#223;naht!I7"/><Relationship Id="rId2" Type="http://schemas.openxmlformats.org/officeDocument/2006/relationships/image" Target="../media/image4.jpeg"/><Relationship Id="rId1" Type="http://schemas.openxmlformats.org/officeDocument/2006/relationships/hyperlink" Target="http://4pipes.de/" TargetMode="External"/><Relationship Id="rId6" Type="http://schemas.openxmlformats.org/officeDocument/2006/relationships/image" Target="../media/image3.emf"/><Relationship Id="rId5" Type="http://schemas.openxmlformats.org/officeDocument/2006/relationships/hyperlink" Target="https://4pipes.de/korrschutzbaender.htm" TargetMode="Externa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86139</xdr:colOff>
      <xdr:row>1</xdr:row>
      <xdr:rowOff>44728</xdr:rowOff>
    </xdr:from>
    <xdr:to>
      <xdr:col>5</xdr:col>
      <xdr:colOff>1345096</xdr:colOff>
      <xdr:row>2</xdr:row>
      <xdr:rowOff>384315</xdr:rowOff>
    </xdr:to>
    <xdr:pic>
      <xdr:nvPicPr>
        <xdr:cNvPr id="6" name="Grafik 5" descr="Logo_4pipes_2017 mit R 300 dp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3096" y="218663"/>
          <a:ext cx="1258957" cy="8448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0</xdr:row>
      <xdr:rowOff>64425</xdr:rowOff>
    </xdr:from>
    <xdr:to>
      <xdr:col>4</xdr:col>
      <xdr:colOff>758688</xdr:colOff>
      <xdr:row>2</xdr:row>
      <xdr:rowOff>408669</xdr:rowOff>
    </xdr:to>
    <xdr:pic>
      <xdr:nvPicPr>
        <xdr:cNvPr id="8" name="Grafik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4663" y="64425"/>
          <a:ext cx="1429578" cy="1023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38</xdr:row>
      <xdr:rowOff>28161</xdr:rowOff>
    </xdr:from>
    <xdr:to>
      <xdr:col>5</xdr:col>
      <xdr:colOff>603820</xdr:colOff>
      <xdr:row>40</xdr:row>
      <xdr:rowOff>140805</xdr:rowOff>
    </xdr:to>
    <xdr:pic>
      <xdr:nvPicPr>
        <xdr:cNvPr id="10" name="Grafik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790" y="6811618"/>
          <a:ext cx="603820" cy="443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99263</xdr:colOff>
      <xdr:row>1</xdr:row>
      <xdr:rowOff>95251</xdr:rowOff>
    </xdr:from>
    <xdr:to>
      <xdr:col>5</xdr:col>
      <xdr:colOff>1180270</xdr:colOff>
      <xdr:row>2</xdr:row>
      <xdr:rowOff>327164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7937" y="219490"/>
          <a:ext cx="1081007" cy="737152"/>
        </a:xfrm>
        <a:prstGeom prst="rect">
          <a:avLst/>
        </a:prstGeom>
      </xdr:spPr>
    </xdr:pic>
    <xdr:clientData/>
  </xdr:twoCellAnchor>
  <xdr:twoCellAnchor editAs="oneCell">
    <xdr:from>
      <xdr:col>5</xdr:col>
      <xdr:colOff>8282</xdr:colOff>
      <xdr:row>41</xdr:row>
      <xdr:rowOff>24848</xdr:rowOff>
    </xdr:from>
    <xdr:to>
      <xdr:col>5</xdr:col>
      <xdr:colOff>667755</xdr:colOff>
      <xdr:row>43</xdr:row>
      <xdr:rowOff>165652</xdr:rowOff>
    </xdr:to>
    <xdr:pic>
      <xdr:nvPicPr>
        <xdr:cNvPr id="11" name="Grafik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4CB2BB-BCBB-4B05-8D6A-32599490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1152" y="7114761"/>
          <a:ext cx="659473" cy="47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602086</xdr:colOff>
      <xdr:row>2</xdr:row>
      <xdr:rowOff>430696</xdr:rowOff>
    </xdr:to>
    <xdr:pic>
      <xdr:nvPicPr>
        <xdr:cNvPr id="3" name="Grafik 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451F9AB-FB05-4024-877C-FE681175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413" y="173935"/>
          <a:ext cx="1272977" cy="935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46"/>
  <sheetViews>
    <sheetView topLeftCell="A7" zoomScale="115" zoomScaleNormal="115" workbookViewId="0">
      <selection activeCell="B1" sqref="B1:F45"/>
    </sheetView>
    <sheetView tabSelected="1" zoomScale="115" zoomScaleNormal="115" workbookViewId="1">
      <selection activeCell="D7" sqref="D7:E7"/>
    </sheetView>
  </sheetViews>
  <sheetFormatPr baseColWidth="10" defaultColWidth="11.5546875" defaultRowHeight="13.2" x14ac:dyDescent="0.25"/>
  <cols>
    <col min="1" max="1" width="5.6640625" style="18" customWidth="1"/>
    <col min="2" max="2" width="11.6640625" style="18" customWidth="1"/>
    <col min="3" max="3" width="13.109375" style="18" customWidth="1"/>
    <col min="4" max="4" width="10" style="18" customWidth="1"/>
    <col min="5" max="5" width="12.33203125" style="18" customWidth="1"/>
    <col min="6" max="6" width="37.109375" style="18" customWidth="1"/>
    <col min="7" max="7" width="5.5546875" style="18" customWidth="1"/>
    <col min="8" max="11" width="15.88671875" style="18" customWidth="1"/>
    <col min="12" max="13" width="13.109375" style="18" customWidth="1"/>
    <col min="14" max="16" width="5.5546875" style="18" customWidth="1"/>
    <col min="17" max="18" width="14.109375" style="18" customWidth="1"/>
    <col min="19" max="19" width="12.88671875" style="18" bestFit="1" customWidth="1"/>
    <col min="20" max="20" width="16.88671875" style="18" bestFit="1" customWidth="1"/>
    <col min="21" max="25" width="13.33203125" style="18" customWidth="1"/>
    <col min="26" max="16384" width="11.5546875" style="18"/>
  </cols>
  <sheetData>
    <row r="1" spans="2:26" ht="13.5" customHeight="1" x14ac:dyDescent="0.25"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2:26" ht="39.75" customHeight="1" x14ac:dyDescent="0.25">
      <c r="G2" s="4"/>
      <c r="H2" s="4"/>
      <c r="I2" s="4"/>
      <c r="J2" s="8"/>
      <c r="K2" s="8"/>
      <c r="L2" s="8"/>
      <c r="M2" s="8"/>
      <c r="N2" s="8"/>
      <c r="O2" s="8"/>
      <c r="P2" s="72"/>
      <c r="Q2" s="72"/>
      <c r="R2" s="72"/>
      <c r="S2" s="72"/>
      <c r="T2" s="72"/>
      <c r="U2" s="72"/>
      <c r="V2" s="72"/>
      <c r="W2" s="72"/>
      <c r="X2" s="9"/>
      <c r="Y2" s="9"/>
      <c r="Z2" s="9"/>
    </row>
    <row r="3" spans="2:26" ht="39.75" customHeight="1" thickBot="1" x14ac:dyDescent="0.3">
      <c r="G3" s="4"/>
      <c r="H3" s="4"/>
      <c r="I3" s="4"/>
      <c r="J3" s="8"/>
      <c r="K3" s="8"/>
      <c r="L3" s="8"/>
      <c r="M3" s="8"/>
      <c r="N3" s="8"/>
      <c r="O3" s="8"/>
      <c r="P3" s="72"/>
      <c r="Q3" s="72"/>
      <c r="R3" s="72"/>
      <c r="S3" s="72"/>
      <c r="T3" s="72"/>
      <c r="U3" s="72"/>
      <c r="V3" s="72"/>
      <c r="W3" s="72"/>
      <c r="X3" s="9"/>
      <c r="Y3" s="9"/>
      <c r="Z3" s="9"/>
    </row>
    <row r="4" spans="2:26" ht="18" customHeight="1" thickBot="1" x14ac:dyDescent="0.35">
      <c r="B4" s="128" t="s">
        <v>47</v>
      </c>
      <c r="C4" s="129"/>
      <c r="D4" s="129"/>
      <c r="E4" s="129"/>
      <c r="F4" s="130"/>
      <c r="G4" s="4"/>
      <c r="H4" s="8" t="s">
        <v>18</v>
      </c>
      <c r="I4" s="8" t="s">
        <v>19</v>
      </c>
      <c r="J4" s="8" t="s">
        <v>20</v>
      </c>
      <c r="K4" s="8"/>
      <c r="L4" s="8"/>
      <c r="M4" s="8"/>
      <c r="N4" s="8"/>
      <c r="O4" s="8"/>
      <c r="P4" s="72"/>
      <c r="Q4" s="72"/>
      <c r="R4" s="72"/>
      <c r="S4" s="72"/>
      <c r="T4" s="72"/>
      <c r="U4" s="72"/>
      <c r="V4" s="9"/>
      <c r="W4" s="9"/>
      <c r="X4" s="9"/>
      <c r="Y4" s="9"/>
      <c r="Z4" s="9"/>
    </row>
    <row r="5" spans="2:26" ht="13.8" thickBot="1" x14ac:dyDescent="0.3">
      <c r="G5" s="4"/>
      <c r="H5" s="10">
        <v>20.5</v>
      </c>
      <c r="I5" s="10">
        <v>30.6</v>
      </c>
      <c r="J5" s="10">
        <v>61.05</v>
      </c>
      <c r="K5" s="8"/>
      <c r="L5" s="8" t="s">
        <v>26</v>
      </c>
      <c r="M5" s="8" t="s">
        <v>28</v>
      </c>
      <c r="N5" s="8"/>
      <c r="O5" s="8"/>
      <c r="P5" s="72"/>
      <c r="Q5" s="19"/>
      <c r="R5" s="19"/>
      <c r="S5" s="19"/>
      <c r="T5" s="19"/>
      <c r="U5" s="19"/>
    </row>
    <row r="6" spans="2:26" ht="24" customHeight="1" thickBot="1" x14ac:dyDescent="0.45">
      <c r="B6" s="36"/>
      <c r="C6" s="37"/>
      <c r="D6" s="143" t="s">
        <v>1</v>
      </c>
      <c r="E6" s="144"/>
      <c r="F6" s="48"/>
      <c r="G6" s="4"/>
      <c r="H6" s="8"/>
      <c r="I6" s="8"/>
      <c r="J6" s="8"/>
      <c r="K6" s="8"/>
      <c r="L6" s="10">
        <v>41.85</v>
      </c>
      <c r="M6" s="10">
        <v>32.4</v>
      </c>
      <c r="N6" s="8"/>
      <c r="O6" s="8"/>
      <c r="P6" s="72"/>
      <c r="Q6" s="72"/>
      <c r="R6" s="72"/>
      <c r="S6" s="72"/>
      <c r="T6" s="72"/>
      <c r="U6" s="72"/>
      <c r="V6" s="9"/>
      <c r="W6" s="9"/>
      <c r="X6" s="9"/>
      <c r="Y6" s="9"/>
      <c r="Z6" s="9"/>
    </row>
    <row r="7" spans="2:26" x14ac:dyDescent="0.25">
      <c r="B7" s="47" t="s">
        <v>10</v>
      </c>
      <c r="C7" s="43"/>
      <c r="D7" s="137"/>
      <c r="E7" s="138"/>
      <c r="F7" s="44" t="s">
        <v>7</v>
      </c>
      <c r="G7" s="4"/>
      <c r="H7" s="8" t="s">
        <v>30</v>
      </c>
      <c r="I7" s="8" t="s">
        <v>31</v>
      </c>
      <c r="J7" s="8"/>
      <c r="K7" s="8"/>
      <c r="L7" s="8"/>
      <c r="M7" s="8"/>
      <c r="N7" s="8"/>
      <c r="O7" s="8"/>
      <c r="P7" s="72"/>
      <c r="Q7" s="72"/>
      <c r="R7" s="72"/>
      <c r="S7" s="72"/>
      <c r="T7" s="72"/>
      <c r="U7" s="9"/>
      <c r="V7" s="9"/>
      <c r="W7" s="9"/>
      <c r="X7" s="9"/>
      <c r="Y7" s="9"/>
    </row>
    <row r="8" spans="2:26" x14ac:dyDescent="0.25">
      <c r="B8" s="38" t="s">
        <v>11</v>
      </c>
      <c r="C8" s="39"/>
      <c r="D8" s="139">
        <v>0.4</v>
      </c>
      <c r="E8" s="140"/>
      <c r="F8" s="45" t="s">
        <v>8</v>
      </c>
      <c r="G8" s="4"/>
      <c r="H8" s="10">
        <v>28.3</v>
      </c>
      <c r="I8" s="10">
        <v>55.95</v>
      </c>
      <c r="J8" s="8"/>
      <c r="K8" s="8"/>
      <c r="L8" s="8"/>
      <c r="M8" s="8"/>
      <c r="N8" s="8"/>
      <c r="O8" s="8"/>
      <c r="P8" s="72"/>
      <c r="Q8" s="72"/>
      <c r="R8" s="72"/>
      <c r="S8" s="72"/>
      <c r="T8" s="72"/>
      <c r="U8" s="9"/>
      <c r="V8" s="9"/>
      <c r="W8" s="9"/>
      <c r="X8" s="9"/>
      <c r="Y8" s="9"/>
    </row>
    <row r="9" spans="2:26" ht="13.8" thickBot="1" x14ac:dyDescent="0.3">
      <c r="B9" s="40" t="s">
        <v>12</v>
      </c>
      <c r="C9" s="41"/>
      <c r="D9" s="141">
        <v>1</v>
      </c>
      <c r="E9" s="142"/>
      <c r="F9" s="46" t="s">
        <v>9</v>
      </c>
      <c r="G9" s="4"/>
      <c r="H9" s="8"/>
      <c r="I9" s="8"/>
      <c r="J9" s="8"/>
      <c r="K9" s="8"/>
      <c r="L9" s="8"/>
      <c r="M9" s="8"/>
      <c r="N9" s="8"/>
      <c r="O9" s="8"/>
      <c r="P9" s="72"/>
      <c r="Q9" s="72"/>
      <c r="R9" s="72"/>
      <c r="S9" s="72"/>
      <c r="T9" s="72"/>
      <c r="U9" s="72"/>
      <c r="V9" s="9"/>
      <c r="W9" s="9"/>
      <c r="X9" s="9"/>
      <c r="Y9" s="9"/>
      <c r="Z9" s="9"/>
    </row>
    <row r="10" spans="2:26" ht="13.8" thickBot="1" x14ac:dyDescent="0.3">
      <c r="B10" s="42">
        <f>D7*PI()*D8/1000*D9*1.05</f>
        <v>0</v>
      </c>
      <c r="C10" s="66"/>
      <c r="D10" s="131" t="s">
        <v>48</v>
      </c>
      <c r="E10" s="132"/>
      <c r="F10" s="133"/>
      <c r="G10" s="4"/>
      <c r="H10" s="8" t="s">
        <v>45</v>
      </c>
      <c r="I10" s="8"/>
      <c r="J10" s="8" t="s">
        <v>46</v>
      </c>
      <c r="K10" s="8"/>
      <c r="L10" s="8"/>
      <c r="M10" s="8"/>
      <c r="N10" s="8"/>
      <c r="O10" s="8"/>
      <c r="P10" s="72"/>
      <c r="Q10" s="72"/>
      <c r="R10" s="9"/>
      <c r="S10" s="9"/>
      <c r="T10" s="9"/>
      <c r="U10" s="9"/>
      <c r="V10" s="9"/>
    </row>
    <row r="11" spans="2:26" ht="13.8" thickBot="1" x14ac:dyDescent="0.3">
      <c r="B11" s="20"/>
      <c r="C11" s="20"/>
      <c r="D11" s="21"/>
      <c r="E11" s="21"/>
      <c r="F11" s="21"/>
      <c r="G11" s="77"/>
      <c r="H11" s="8">
        <v>88.5</v>
      </c>
      <c r="I11" s="8"/>
      <c r="J11" s="8">
        <v>127.7</v>
      </c>
      <c r="K11" s="8"/>
      <c r="L11" s="8"/>
      <c r="M11" s="8"/>
      <c r="N11" s="8"/>
      <c r="O11" s="8"/>
      <c r="P11" s="19"/>
      <c r="Q11" s="19"/>
    </row>
    <row r="12" spans="2:26" ht="21.6" thickBot="1" x14ac:dyDescent="0.45">
      <c r="B12" s="134" t="s">
        <v>29</v>
      </c>
      <c r="C12" s="135"/>
      <c r="D12" s="135"/>
      <c r="E12" s="135"/>
      <c r="F12" s="136"/>
      <c r="G12" s="77"/>
      <c r="H12" s="4"/>
      <c r="I12" s="8"/>
      <c r="J12" s="8"/>
      <c r="K12" s="8"/>
      <c r="L12" s="8"/>
      <c r="M12" s="8"/>
      <c r="N12" s="8"/>
      <c r="O12" s="8"/>
      <c r="P12" s="72"/>
      <c r="Q12" s="72"/>
      <c r="R12" s="72"/>
      <c r="S12" s="72"/>
      <c r="T12" s="72"/>
      <c r="U12" s="72"/>
      <c r="V12" s="72"/>
      <c r="W12" s="9"/>
      <c r="X12" s="9"/>
      <c r="Y12" s="9"/>
      <c r="Z12" s="9"/>
    </row>
    <row r="13" spans="2:26" ht="13.8" thickBot="1" x14ac:dyDescent="0.3">
      <c r="G13" s="4"/>
      <c r="H13" s="4"/>
      <c r="I13" s="8"/>
      <c r="J13" s="8"/>
      <c r="K13" s="8"/>
      <c r="L13" s="8"/>
      <c r="M13" s="8"/>
      <c r="N13" s="8"/>
      <c r="O13" s="8"/>
      <c r="P13" s="72"/>
      <c r="Q13" s="72"/>
      <c r="R13" s="72"/>
      <c r="S13" s="72"/>
      <c r="T13" s="72"/>
      <c r="U13" s="72"/>
      <c r="V13" s="72"/>
      <c r="W13" s="9"/>
      <c r="X13" s="9"/>
      <c r="Y13" s="9"/>
      <c r="Z13" s="9"/>
    </row>
    <row r="14" spans="2:26" x14ac:dyDescent="0.25">
      <c r="B14" s="148" t="s">
        <v>49</v>
      </c>
      <c r="C14" s="149"/>
      <c r="D14" s="149"/>
      <c r="E14" s="149"/>
      <c r="F14" s="150"/>
      <c r="G14" s="4"/>
      <c r="H14" s="4"/>
      <c r="I14" s="10"/>
      <c r="J14" s="10"/>
      <c r="K14" s="10"/>
      <c r="L14" s="8"/>
      <c r="M14" s="8"/>
      <c r="N14" s="8"/>
      <c r="O14" s="8"/>
      <c r="P14" s="72"/>
      <c r="Q14" s="72"/>
      <c r="R14" s="72"/>
      <c r="S14" s="72"/>
      <c r="T14" s="72"/>
      <c r="U14" s="72"/>
      <c r="V14" s="72"/>
      <c r="W14" s="9"/>
      <c r="X14" s="9"/>
      <c r="Y14" s="9"/>
      <c r="Z14" s="9"/>
    </row>
    <row r="15" spans="2:26" x14ac:dyDescent="0.25">
      <c r="B15" s="22">
        <f>B10*4</f>
        <v>0</v>
      </c>
      <c r="C15" s="52" t="s">
        <v>50</v>
      </c>
      <c r="D15" s="53"/>
      <c r="E15" s="54"/>
      <c r="F15" s="55" t="s">
        <v>2</v>
      </c>
      <c r="G15" s="78"/>
      <c r="H15" s="4"/>
      <c r="I15" s="8"/>
      <c r="J15" s="8"/>
      <c r="K15" s="8"/>
      <c r="L15" s="8"/>
      <c r="M15" s="8"/>
      <c r="N15" s="8"/>
      <c r="O15" s="8"/>
      <c r="P15" s="72"/>
      <c r="Q15" s="72"/>
      <c r="R15" s="72"/>
      <c r="S15" s="72"/>
      <c r="T15" s="72"/>
      <c r="U15" s="72"/>
      <c r="V15" s="72"/>
      <c r="W15" s="9"/>
      <c r="X15" s="9"/>
      <c r="Y15" s="9"/>
      <c r="Z15" s="9"/>
    </row>
    <row r="16" spans="2:26" x14ac:dyDescent="0.25">
      <c r="B16" s="24">
        <f>IF(AND(D7&lt;69),(B15/0.45),IF(AND(D7&gt;68.9,D7&lt;232),(B15/0.75),IF(AND(D7&gt;231.9),(B15/1.5))))</f>
        <v>0</v>
      </c>
      <c r="C16" s="49" t="str">
        <f>IF(AND(D7&lt;69),("Rollen 30 mm x 15 Meter"),IF(AND(D7&gt;68.9,D7&lt;232),("Rollen 50 mm x 15 Meter"),IF(AND(D7&gt;231.9),("Rollen 100 mm x 15 Meter"))))</f>
        <v>Rollen 30 mm x 15 Meter</v>
      </c>
      <c r="D16" s="50"/>
      <c r="E16" s="51"/>
      <c r="F16" s="33">
        <f>IF((D7&lt;69),B16*H5,IF(AND(D7&lt;231.9,D7&gt;68.9),B16*I5,IF(D7&gt;232,(B16*J5))))</f>
        <v>0</v>
      </c>
      <c r="G16" s="79"/>
      <c r="H16" s="4"/>
      <c r="I16" s="8"/>
      <c r="J16" s="8"/>
      <c r="K16" s="8"/>
      <c r="L16" s="8"/>
      <c r="M16" s="8"/>
      <c r="N16" s="8"/>
      <c r="O16" s="8"/>
      <c r="P16" s="72"/>
      <c r="Q16" s="72"/>
      <c r="R16" s="72"/>
      <c r="S16" s="72"/>
      <c r="T16" s="72"/>
      <c r="U16" s="72"/>
      <c r="V16" s="72"/>
      <c r="W16" s="9"/>
      <c r="X16" s="9"/>
      <c r="Y16" s="9"/>
      <c r="Z16" s="9"/>
    </row>
    <row r="17" spans="2:26" x14ac:dyDescent="0.25">
      <c r="B17" s="23">
        <f>B10/5</f>
        <v>0</v>
      </c>
      <c r="C17" s="52" t="s">
        <v>25</v>
      </c>
      <c r="D17" s="53"/>
      <c r="E17" s="54"/>
      <c r="F17" s="33">
        <f>B17*L6</f>
        <v>0</v>
      </c>
      <c r="G17" s="79"/>
      <c r="H17" s="4"/>
      <c r="I17" s="10"/>
      <c r="J17" s="10"/>
      <c r="K17" s="10"/>
      <c r="L17" s="8"/>
      <c r="M17" s="8"/>
      <c r="N17" s="8"/>
      <c r="O17" s="8"/>
      <c r="P17" s="72"/>
      <c r="Q17" s="72"/>
      <c r="R17" s="72"/>
      <c r="S17" s="72"/>
      <c r="T17" s="72"/>
      <c r="U17" s="72"/>
      <c r="V17" s="72"/>
      <c r="W17" s="9"/>
      <c r="X17" s="9"/>
      <c r="Y17" s="9"/>
      <c r="Z17" s="9"/>
    </row>
    <row r="18" spans="2:26" ht="13.8" thickBot="1" x14ac:dyDescent="0.3">
      <c r="B18" s="145" t="s">
        <v>5</v>
      </c>
      <c r="C18" s="146"/>
      <c r="D18" s="146"/>
      <c r="E18" s="147"/>
      <c r="F18" s="32">
        <f>F16+F17</f>
        <v>0</v>
      </c>
      <c r="G18" s="75"/>
      <c r="H18" s="9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9"/>
      <c r="X18" s="9"/>
      <c r="Y18" s="9"/>
      <c r="Z18" s="9"/>
    </row>
    <row r="19" spans="2:26" ht="13.8" thickBot="1" x14ac:dyDescent="0.3">
      <c r="G19" s="7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2:26" ht="13.8" thickBot="1" x14ac:dyDescent="0.3">
      <c r="B20" s="119" t="s">
        <v>51</v>
      </c>
      <c r="C20" s="120"/>
      <c r="D20" s="120"/>
      <c r="E20" s="120"/>
      <c r="F20" s="121"/>
      <c r="G20" s="7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2:26" x14ac:dyDescent="0.25">
      <c r="B21" s="67">
        <f>B10*3</f>
        <v>0</v>
      </c>
      <c r="C21" s="68" t="s">
        <v>50</v>
      </c>
      <c r="D21" s="69"/>
      <c r="E21" s="70"/>
      <c r="F21" s="71" t="s">
        <v>2</v>
      </c>
      <c r="G21" s="7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2:26" x14ac:dyDescent="0.25">
      <c r="B22" s="24">
        <f>IF(AND(D7&lt;69),(B21/0.45),IF(AND(D7&gt;68.9,D7&lt;232),(B21/0.75),IF(AND(D7&gt;231.9),(B21/1.5))))</f>
        <v>0</v>
      </c>
      <c r="C22" s="49" t="str">
        <f>IF(AND(D7&lt;69),("Rollen 30 mm x 15 Meter"),IF(AND(D7&gt;68.9,D7&lt;232),("Rollen 50 mm x 15 Meter"),IF(AND(D7&gt;231.9),("Rollen 100 mm x 15 Meter"))))</f>
        <v>Rollen 30 mm x 15 Meter</v>
      </c>
      <c r="D22" s="50"/>
      <c r="E22" s="51"/>
      <c r="F22" s="33">
        <f>IF((D7&lt;69),B22*H5,IF(AND(D7&lt;231.9,D7&gt;68.9),B22*I5,IF(D7&gt;232,(B22*J5))))</f>
        <v>0</v>
      </c>
      <c r="G22" s="75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26" x14ac:dyDescent="0.25">
      <c r="B23" s="23">
        <f>B10/5</f>
        <v>0</v>
      </c>
      <c r="C23" s="52" t="s">
        <v>25</v>
      </c>
      <c r="D23" s="53"/>
      <c r="E23" s="54"/>
      <c r="F23" s="33">
        <f>B23*L6</f>
        <v>0</v>
      </c>
      <c r="G23" s="7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2:26" ht="13.8" thickBot="1" x14ac:dyDescent="0.3">
      <c r="B24" s="145" t="s">
        <v>5</v>
      </c>
      <c r="C24" s="146"/>
      <c r="D24" s="146"/>
      <c r="E24" s="147"/>
      <c r="F24" s="32">
        <f>F22+F23</f>
        <v>0</v>
      </c>
      <c r="G24" s="7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2:26" ht="13.8" thickBot="1" x14ac:dyDescent="0.3">
      <c r="B25" s="26"/>
      <c r="C25" s="27"/>
      <c r="G25" s="75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2:26" ht="13.8" thickBot="1" x14ac:dyDescent="0.3">
      <c r="B26" s="119" t="s">
        <v>52</v>
      </c>
      <c r="C26" s="120"/>
      <c r="D26" s="120"/>
      <c r="E26" s="120"/>
      <c r="F26" s="121"/>
      <c r="G26" s="75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2:26" x14ac:dyDescent="0.25">
      <c r="B27" s="67">
        <f>B10*2</f>
        <v>0</v>
      </c>
      <c r="C27" s="68" t="s">
        <v>53</v>
      </c>
      <c r="D27" s="69"/>
      <c r="E27" s="70"/>
      <c r="F27" s="71" t="s">
        <v>2</v>
      </c>
      <c r="G27" s="75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26" x14ac:dyDescent="0.25">
      <c r="B28" s="24">
        <f>IF(AND(D7&lt;232),(B27/0.75),IF(AND(D7&gt;231.9),(B27/1.5)))</f>
        <v>0</v>
      </c>
      <c r="C28" s="49" t="str">
        <f>IF(AND(D7&lt;232),("Rollen 50 mm x 15 Meter"),IF(AND(D7&gt;231.9),("Rollen 100 mm x 15 Meter")))</f>
        <v>Rollen 50 mm x 15 Meter</v>
      </c>
      <c r="D28" s="50"/>
      <c r="E28" s="51"/>
      <c r="F28" s="33">
        <f>IF(AND(D7&lt;231.9),B28*H8,IF(D7&gt;232,(B28*I8)))</f>
        <v>0</v>
      </c>
      <c r="G28" s="75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2:26" x14ac:dyDescent="0.25">
      <c r="B29" s="23">
        <f>B10/5</f>
        <v>0</v>
      </c>
      <c r="C29" s="52" t="s">
        <v>27</v>
      </c>
      <c r="D29" s="53"/>
      <c r="E29" s="54"/>
      <c r="F29" s="33">
        <f>B29*M6</f>
        <v>0</v>
      </c>
      <c r="G29" s="75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2:26" ht="13.8" thickBot="1" x14ac:dyDescent="0.3">
      <c r="B30" s="145" t="s">
        <v>5</v>
      </c>
      <c r="C30" s="146"/>
      <c r="D30" s="146"/>
      <c r="E30" s="147"/>
      <c r="F30" s="32">
        <f>F28+F29</f>
        <v>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2:26" ht="13.8" thickBot="1" x14ac:dyDescent="0.3">
      <c r="B31" s="28"/>
      <c r="C31" s="28"/>
      <c r="D31" s="28"/>
      <c r="E31" s="28"/>
      <c r="F31" s="29"/>
      <c r="G31" s="9"/>
      <c r="H31" s="76"/>
      <c r="I31" s="76"/>
      <c r="J31" s="76"/>
      <c r="K31" s="76"/>
      <c r="L31" s="16"/>
      <c r="M31" s="16"/>
      <c r="N31" s="16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2:26" ht="13.8" thickBot="1" x14ac:dyDescent="0.3">
      <c r="B32" s="122" t="s">
        <v>54</v>
      </c>
      <c r="C32" s="123"/>
      <c r="D32" s="123"/>
      <c r="E32" s="123"/>
      <c r="F32" s="124"/>
      <c r="G32" s="9"/>
      <c r="H32" s="76"/>
      <c r="I32" s="76"/>
      <c r="J32" s="76"/>
      <c r="K32" s="76"/>
      <c r="L32" s="16"/>
      <c r="M32" s="16"/>
      <c r="N32" s="16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2:26" x14ac:dyDescent="0.25">
      <c r="B33" s="67">
        <f>IF(AND(D7&lt;232),(B10*1.2),IF(AND(D7&gt;231.9),(B10*1.1)))</f>
        <v>0</v>
      </c>
      <c r="C33" s="68" t="s">
        <v>55</v>
      </c>
      <c r="D33" s="69"/>
      <c r="E33" s="70"/>
      <c r="F33" s="71" t="s">
        <v>2</v>
      </c>
      <c r="G33" s="9"/>
      <c r="H33" s="76"/>
      <c r="I33" s="76"/>
      <c r="J33" s="76"/>
      <c r="K33" s="76"/>
      <c r="L33" s="16"/>
      <c r="M33" s="16"/>
      <c r="N33" s="16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2:26" x14ac:dyDescent="0.25">
      <c r="B34" s="24">
        <f>IF(AND(D7&lt;232),(B33/0.5),IF(AND(D7&gt;231.9),(B33/1)))</f>
        <v>0</v>
      </c>
      <c r="C34" s="49" t="str">
        <f>IF(AND(D7&lt;232),("Rollen 50 mm x 10 Meter"),IF(AND(D7&gt;231.9),("Rollen 100 mm x 10 Meter")))</f>
        <v>Rollen 50 mm x 10 Meter</v>
      </c>
      <c r="D34" s="50"/>
      <c r="E34" s="51"/>
      <c r="F34" s="33">
        <f>IF(AND(D7&lt;231.9),B34*H11,IF(D7&gt;232,(B34*J11)))</f>
        <v>0</v>
      </c>
      <c r="G34" s="9"/>
      <c r="H34" s="76"/>
      <c r="I34" s="76"/>
      <c r="J34" s="76"/>
      <c r="K34" s="76"/>
      <c r="L34" s="16"/>
      <c r="M34" s="16"/>
      <c r="N34" s="16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2:26" ht="13.8" thickBot="1" x14ac:dyDescent="0.3">
      <c r="B35" s="145" t="s">
        <v>5</v>
      </c>
      <c r="C35" s="146"/>
      <c r="D35" s="146"/>
      <c r="E35" s="147"/>
      <c r="F35" s="32">
        <f>F34</f>
        <v>0</v>
      </c>
      <c r="G35" s="9"/>
      <c r="H35" s="76"/>
      <c r="I35" s="76"/>
      <c r="J35" s="76"/>
      <c r="K35" s="76"/>
      <c r="L35" s="16"/>
      <c r="M35" s="16"/>
      <c r="N35" s="16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2:26" ht="13.8" thickBot="1" x14ac:dyDescent="0.3">
      <c r="B36" s="28"/>
      <c r="C36" s="28"/>
      <c r="D36" s="28"/>
      <c r="E36" s="28"/>
      <c r="F36" s="29"/>
      <c r="G36" s="16"/>
      <c r="H36" s="16"/>
      <c r="I36" s="9"/>
      <c r="J36" s="76"/>
      <c r="K36" s="76"/>
      <c r="L36" s="76"/>
      <c r="M36" s="76"/>
      <c r="N36" s="16"/>
      <c r="O36" s="16"/>
      <c r="P36" s="16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2:26" ht="13.8" thickBot="1" x14ac:dyDescent="0.3">
      <c r="B37" s="125" t="s">
        <v>32</v>
      </c>
      <c r="C37" s="126"/>
      <c r="D37" s="126"/>
      <c r="E37" s="126"/>
      <c r="F37" s="127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2:26" ht="12.75" customHeight="1" thickBot="1" x14ac:dyDescent="0.3">
      <c r="B38" s="30"/>
      <c r="C38" s="21"/>
      <c r="D38" s="21"/>
      <c r="E38" s="21"/>
      <c r="F38" s="21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2:26" ht="12.75" customHeight="1" x14ac:dyDescent="0.25">
      <c r="B39" s="113" t="s">
        <v>56</v>
      </c>
      <c r="C39" s="114"/>
      <c r="D39" s="114"/>
      <c r="E39" s="114"/>
      <c r="F39" s="56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2:26" ht="12.75" customHeight="1" x14ac:dyDescent="0.25">
      <c r="B40" s="115"/>
      <c r="C40" s="116"/>
      <c r="D40" s="116"/>
      <c r="E40" s="116"/>
      <c r="F40" s="57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2:26" ht="12.75" customHeight="1" thickBot="1" x14ac:dyDescent="0.3">
      <c r="B41" s="117"/>
      <c r="C41" s="118"/>
      <c r="D41" s="118"/>
      <c r="E41" s="118"/>
      <c r="F41" s="5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2:26" ht="12.75" customHeight="1" thickBot="1" x14ac:dyDescent="0.3">
      <c r="B42" s="31"/>
      <c r="C42" s="31"/>
      <c r="D42" s="21"/>
      <c r="E42" s="21"/>
      <c r="F42" s="21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2:26" x14ac:dyDescent="0.25">
      <c r="B43" s="59" t="s">
        <v>6</v>
      </c>
      <c r="C43" s="60"/>
      <c r="D43" s="60"/>
      <c r="E43" s="60"/>
      <c r="F43" s="61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2:26" x14ac:dyDescent="0.25">
      <c r="B44" s="62" t="s">
        <v>58</v>
      </c>
      <c r="F44" s="25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2:26" ht="13.8" thickBot="1" x14ac:dyDescent="0.3">
      <c r="B45" s="63" t="s">
        <v>59</v>
      </c>
      <c r="C45" s="64"/>
      <c r="D45" s="64"/>
      <c r="E45" s="64"/>
      <c r="F45" s="65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2:26" x14ac:dyDescent="0.25"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</sheetData>
  <sheetProtection algorithmName="SHA-512" hashValue="FU8BAk10OhjdYv7XbR5LWf7ArKKIVoeonq3PfKUJipRtS2OVdLXJ+tYZKP/qlVY8/9ZM5X/+hb2fraWz808+BQ==" saltValue="9dQSnMm04/0QskR9agVeYg==" spinCount="100000" sheet="1" selectLockedCells="1"/>
  <mergeCells count="17">
    <mergeCell ref="B35:E35"/>
    <mergeCell ref="B39:E41"/>
    <mergeCell ref="B26:F26"/>
    <mergeCell ref="B32:F32"/>
    <mergeCell ref="B37:F37"/>
    <mergeCell ref="B4:F4"/>
    <mergeCell ref="D10:F10"/>
    <mergeCell ref="B12:F12"/>
    <mergeCell ref="D7:E7"/>
    <mergeCell ref="D8:E8"/>
    <mergeCell ref="D9:E9"/>
    <mergeCell ref="D6:E6"/>
    <mergeCell ref="B30:E30"/>
    <mergeCell ref="B18:E18"/>
    <mergeCell ref="B24:E24"/>
    <mergeCell ref="B14:F14"/>
    <mergeCell ref="B20:F2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48"/>
  <sheetViews>
    <sheetView tabSelected="1" topLeftCell="A6" zoomScale="145" zoomScaleNormal="145" workbookViewId="0">
      <selection activeCell="B48" sqref="B48"/>
    </sheetView>
    <sheetView workbookViewId="1">
      <selection activeCell="D8" sqref="D8:E8"/>
    </sheetView>
  </sheetViews>
  <sheetFormatPr baseColWidth="10" defaultColWidth="11.5546875" defaultRowHeight="13.2" x14ac:dyDescent="0.25"/>
  <cols>
    <col min="1" max="1" width="4.33203125" style="1" customWidth="1"/>
    <col min="2" max="2" width="11.6640625" style="1" customWidth="1"/>
    <col min="3" max="3" width="13.109375" style="1" customWidth="1"/>
    <col min="4" max="4" width="10" style="1" customWidth="1"/>
    <col min="5" max="5" width="12.33203125" style="1" customWidth="1"/>
    <col min="6" max="6" width="37.109375" style="1" customWidth="1"/>
    <col min="7" max="7" width="12.33203125" style="9" customWidth="1"/>
    <col min="8" max="8" width="37.109375" style="4" customWidth="1"/>
    <col min="9" max="15" width="14.6640625" style="4" customWidth="1"/>
    <col min="16" max="16" width="14.88671875" style="4" customWidth="1"/>
    <col min="17" max="18" width="14.88671875" style="9" customWidth="1"/>
    <col min="19" max="28" width="11.5546875" style="9"/>
    <col min="29" max="16384" width="11.5546875" style="1"/>
  </cols>
  <sheetData>
    <row r="1" spans="2:29" ht="13.5" customHeight="1" x14ac:dyDescent="0.25"/>
    <row r="2" spans="2:29" ht="39.75" customHeight="1" x14ac:dyDescent="0.25"/>
    <row r="3" spans="2:29" ht="39.75" customHeight="1" thickBot="1" x14ac:dyDescent="0.3"/>
    <row r="4" spans="2:29" ht="18" customHeight="1" thickBot="1" x14ac:dyDescent="0.3">
      <c r="B4" s="174" t="s">
        <v>37</v>
      </c>
      <c r="C4" s="175"/>
      <c r="D4" s="175"/>
      <c r="E4" s="175"/>
      <c r="F4" s="176"/>
      <c r="G4" s="72"/>
      <c r="H4" s="8"/>
      <c r="I4" s="8"/>
    </row>
    <row r="5" spans="2:29" ht="13.8" thickBot="1" x14ac:dyDescent="0.3">
      <c r="I5" s="8" t="s">
        <v>39</v>
      </c>
      <c r="J5" s="8" t="s">
        <v>38</v>
      </c>
      <c r="K5" s="8" t="s">
        <v>40</v>
      </c>
      <c r="L5" s="8"/>
      <c r="M5" s="8"/>
      <c r="N5" s="8" t="s">
        <v>16</v>
      </c>
      <c r="O5" s="8" t="s">
        <v>17</v>
      </c>
      <c r="U5" s="4"/>
      <c r="V5" s="1"/>
      <c r="W5" s="1"/>
      <c r="X5" s="1"/>
      <c r="Y5" s="1"/>
      <c r="Z5" s="1"/>
      <c r="AA5" s="1"/>
      <c r="AB5" s="1"/>
    </row>
    <row r="6" spans="2:29" ht="27.75" customHeight="1" thickBot="1" x14ac:dyDescent="0.3">
      <c r="B6" s="182"/>
      <c r="C6" s="183"/>
      <c r="D6" s="181" t="s">
        <v>1</v>
      </c>
      <c r="E6" s="181"/>
      <c r="F6" s="106"/>
      <c r="I6" s="8">
        <v>20.5</v>
      </c>
      <c r="J6" s="8">
        <v>30.6</v>
      </c>
      <c r="K6" s="8">
        <v>61.05</v>
      </c>
      <c r="L6" s="8"/>
      <c r="M6" s="8"/>
      <c r="N6" s="8">
        <v>28.3</v>
      </c>
      <c r="O6" s="8">
        <v>55.95</v>
      </c>
    </row>
    <row r="7" spans="2:29" x14ac:dyDescent="0.25">
      <c r="B7" s="90" t="s">
        <v>10</v>
      </c>
      <c r="C7" s="90"/>
      <c r="D7" s="177"/>
      <c r="E7" s="178"/>
      <c r="F7" s="93" t="s">
        <v>7</v>
      </c>
      <c r="I7" s="8"/>
      <c r="J7" s="8"/>
      <c r="K7" s="8"/>
      <c r="L7" s="8"/>
      <c r="M7" s="8"/>
      <c r="N7" s="8"/>
      <c r="O7" s="8"/>
    </row>
    <row r="8" spans="2:29" x14ac:dyDescent="0.25">
      <c r="B8" s="91" t="s">
        <v>14</v>
      </c>
      <c r="C8" s="91"/>
      <c r="D8" s="179">
        <v>90</v>
      </c>
      <c r="E8" s="180"/>
      <c r="F8" s="94" t="s">
        <v>13</v>
      </c>
      <c r="I8" s="8"/>
      <c r="J8" s="8"/>
      <c r="K8" s="8"/>
      <c r="L8" s="8"/>
      <c r="M8" s="8"/>
      <c r="N8" s="8"/>
      <c r="O8" s="8"/>
    </row>
    <row r="9" spans="2:29" x14ac:dyDescent="0.25">
      <c r="B9" s="91" t="s">
        <v>21</v>
      </c>
      <c r="C9" s="91"/>
      <c r="D9" s="179">
        <v>3</v>
      </c>
      <c r="E9" s="180"/>
      <c r="F9" s="94" t="s">
        <v>23</v>
      </c>
    </row>
    <row r="10" spans="2:29" ht="12.75" hidden="1" customHeight="1" x14ac:dyDescent="0.25">
      <c r="B10" s="92" t="s">
        <v>0</v>
      </c>
      <c r="C10" s="92"/>
      <c r="D10" s="87">
        <f>IF(D9=2,((D7+D7*0.5)*2*3.14/(360/D8)+400)/1000,IF(D9=3,((D7*1.5+D7*0.5)*2*3.14/(360/D8)+400)/1000,IF(D9=5,((D7*2.5+D7*0.5)*2*3.14/(360/D8)+400)/1000,IF(D9=10,((D7*5+D7*0.5)*2*3.14/(360/D8)+400)/1000))))</f>
        <v>0.4</v>
      </c>
      <c r="E10" s="88"/>
      <c r="F10" s="95"/>
      <c r="M10" s="4" t="s">
        <v>3</v>
      </c>
      <c r="N10" s="4" t="s">
        <v>4</v>
      </c>
    </row>
    <row r="11" spans="2:29" ht="13.8" thickBot="1" x14ac:dyDescent="0.3">
      <c r="B11" s="85" t="s">
        <v>15</v>
      </c>
      <c r="C11" s="85"/>
      <c r="D11" s="169">
        <v>1</v>
      </c>
      <c r="E11" s="170"/>
      <c r="F11" s="96" t="s">
        <v>9</v>
      </c>
    </row>
    <row r="12" spans="2:29" ht="12.75" customHeight="1" thickBot="1" x14ac:dyDescent="0.3">
      <c r="B12" s="89">
        <f>D7*PI()*D10/1000*D11*1.05</f>
        <v>0</v>
      </c>
      <c r="C12" s="89"/>
      <c r="D12" s="171" t="s">
        <v>57</v>
      </c>
      <c r="E12" s="172"/>
      <c r="F12" s="173"/>
    </row>
    <row r="13" spans="2:29" ht="12.75" customHeight="1" thickBot="1" x14ac:dyDescent="0.3">
      <c r="B13" s="14"/>
      <c r="C13" s="14"/>
      <c r="D13" s="14"/>
      <c r="E13" s="13"/>
      <c r="F13" s="13"/>
      <c r="G13" s="107"/>
      <c r="H13" s="108"/>
      <c r="I13" s="108"/>
      <c r="J13" s="108"/>
      <c r="K13" s="108"/>
      <c r="L13" s="108"/>
      <c r="M13" s="4" t="s">
        <v>41</v>
      </c>
      <c r="N13" s="4">
        <v>41.85</v>
      </c>
      <c r="V13" s="4"/>
      <c r="W13" s="1"/>
      <c r="X13" s="1"/>
      <c r="Y13" s="1"/>
      <c r="Z13" s="1"/>
      <c r="AA13" s="1"/>
      <c r="AB13" s="1"/>
    </row>
    <row r="14" spans="2:29" ht="13.5" hidden="1" customHeight="1" thickBot="1" x14ac:dyDescent="0.3">
      <c r="AC14" s="4"/>
    </row>
    <row r="15" spans="2:29" ht="21.6" thickBot="1" x14ac:dyDescent="0.45">
      <c r="B15" s="184" t="s">
        <v>29</v>
      </c>
      <c r="C15" s="185"/>
      <c r="D15" s="185"/>
      <c r="E15" s="185"/>
      <c r="F15" s="186"/>
      <c r="G15" s="73"/>
      <c r="M15" s="4" t="s">
        <v>42</v>
      </c>
      <c r="N15" s="4">
        <v>32.4</v>
      </c>
    </row>
    <row r="16" spans="2:29" ht="13.8" thickBot="1" x14ac:dyDescent="0.3"/>
    <row r="17" spans="2:12" ht="13.8" thickBot="1" x14ac:dyDescent="0.3">
      <c r="B17" s="163" t="s">
        <v>33</v>
      </c>
      <c r="C17" s="164"/>
      <c r="D17" s="164"/>
      <c r="E17" s="164"/>
      <c r="F17" s="165"/>
      <c r="J17" s="8"/>
      <c r="K17" s="8"/>
      <c r="L17" s="8"/>
    </row>
    <row r="18" spans="2:12" x14ac:dyDescent="0.25">
      <c r="B18" s="97">
        <f>B12*4</f>
        <v>0</v>
      </c>
      <c r="C18" s="190" t="s">
        <v>24</v>
      </c>
      <c r="D18" s="191"/>
      <c r="E18" s="192"/>
      <c r="F18" s="98" t="s">
        <v>2</v>
      </c>
      <c r="G18" s="74"/>
      <c r="J18" s="10"/>
      <c r="K18" s="10"/>
      <c r="L18" s="10"/>
    </row>
    <row r="19" spans="2:12" x14ac:dyDescent="0.25">
      <c r="B19" s="11">
        <f>IF(AND(D7&lt;69),(B18/0.45),IF(AND(D7&gt;68.9,D7&lt;232),(B18/0.75),IF(AND(D7&gt;231.9),(B18/1.5))))</f>
        <v>0</v>
      </c>
      <c r="C19" s="151" t="str">
        <f>IF(AND(D7&lt;69),("Rollen 30 mm x 15 Meter"),IF(AND(D7&gt;68.9,D7&lt;232),("Rollen 50 mm x 15 Meter"),IF(AND(D7&gt;231.9),("Rollen 100 mm x 15 Meter"))))</f>
        <v>Rollen 30 mm x 15 Meter</v>
      </c>
      <c r="D19" s="152"/>
      <c r="E19" s="153"/>
      <c r="F19" s="35">
        <f>IF((D7&lt;69),B19*I6,IF(AND(D7&lt;231.9,D7&gt;68.9),B19*J6,IF(D7&gt;232,(B19*K6))))</f>
        <v>0</v>
      </c>
      <c r="G19" s="75"/>
      <c r="J19" s="8"/>
      <c r="K19" s="8"/>
      <c r="L19" s="8"/>
    </row>
    <row r="20" spans="2:12" x14ac:dyDescent="0.25">
      <c r="B20" s="12">
        <f>B12/5</f>
        <v>0</v>
      </c>
      <c r="C20" s="154" t="s">
        <v>25</v>
      </c>
      <c r="D20" s="155"/>
      <c r="E20" s="156"/>
      <c r="F20" s="35">
        <f>B20*N13</f>
        <v>0</v>
      </c>
      <c r="G20" s="75"/>
      <c r="J20" s="8"/>
      <c r="K20" s="8"/>
      <c r="L20" s="8"/>
    </row>
    <row r="21" spans="2:12" ht="13.8" thickBot="1" x14ac:dyDescent="0.3">
      <c r="B21" s="187" t="s">
        <v>5</v>
      </c>
      <c r="C21" s="188"/>
      <c r="D21" s="188"/>
      <c r="E21" s="189"/>
      <c r="F21" s="34">
        <f>F19+F20</f>
        <v>0</v>
      </c>
      <c r="G21" s="75"/>
      <c r="J21" s="10"/>
      <c r="K21" s="10"/>
      <c r="L21" s="10"/>
    </row>
    <row r="22" spans="2:12" ht="13.8" thickBot="1" x14ac:dyDescent="0.3">
      <c r="G22" s="75"/>
    </row>
    <row r="23" spans="2:12" ht="13.8" thickBot="1" x14ac:dyDescent="0.3">
      <c r="B23" s="163" t="s">
        <v>34</v>
      </c>
      <c r="C23" s="164"/>
      <c r="D23" s="164"/>
      <c r="E23" s="164"/>
      <c r="F23" s="165"/>
      <c r="G23" s="75"/>
      <c r="J23" s="8"/>
      <c r="K23" s="8"/>
      <c r="L23" s="8"/>
    </row>
    <row r="24" spans="2:12" x14ac:dyDescent="0.25">
      <c r="B24" s="97">
        <f>B12*3</f>
        <v>0</v>
      </c>
      <c r="C24" s="166" t="s">
        <v>24</v>
      </c>
      <c r="D24" s="167"/>
      <c r="E24" s="168"/>
      <c r="F24" s="98" t="s">
        <v>2</v>
      </c>
      <c r="G24" s="75"/>
      <c r="J24" s="10"/>
      <c r="K24" s="10"/>
      <c r="L24" s="10"/>
    </row>
    <row r="25" spans="2:12" x14ac:dyDescent="0.25">
      <c r="B25" s="11">
        <f>IF(AND(D7&lt;69),(B24/0.45),IF(AND(D7&gt;68.9,D7&lt;232),(B24/0.75),IF(AND(D7&gt;231.9),(B24/1.5))))</f>
        <v>0</v>
      </c>
      <c r="C25" s="151" t="str">
        <f>IF(AND(D7&lt;69),("Rollen 30 mm x 15 Meter"),IF(AND(D7&gt;68.9,D7&lt;232),("Rollen 50 mm x 15 Meter"),IF(AND(D7&gt;231.9),("Rollen 100 mm x 15 Meter"))))</f>
        <v>Rollen 30 mm x 15 Meter</v>
      </c>
      <c r="D25" s="152"/>
      <c r="E25" s="153"/>
      <c r="F25" s="35">
        <f>IF((D7&lt;69),B25*I6,IF(AND(D7&lt;231.9,D7&gt;68.9),B25*J6,IF(D7&gt;232,(B25*K6))))</f>
        <v>0</v>
      </c>
      <c r="G25" s="75"/>
    </row>
    <row r="26" spans="2:12" ht="13.8" thickBot="1" x14ac:dyDescent="0.3">
      <c r="B26" s="99">
        <f>B12/5</f>
        <v>0</v>
      </c>
      <c r="C26" s="157" t="s">
        <v>25</v>
      </c>
      <c r="D26" s="158"/>
      <c r="E26" s="159"/>
      <c r="F26" s="101">
        <f>B26*N13</f>
        <v>0</v>
      </c>
      <c r="G26" s="75"/>
    </row>
    <row r="27" spans="2:12" ht="13.8" thickBot="1" x14ac:dyDescent="0.3">
      <c r="B27" s="160" t="s">
        <v>5</v>
      </c>
      <c r="C27" s="161"/>
      <c r="D27" s="161"/>
      <c r="E27" s="162"/>
      <c r="F27" s="100">
        <f>F25+F26</f>
        <v>0</v>
      </c>
      <c r="G27" s="75"/>
    </row>
    <row r="28" spans="2:12" ht="13.8" thickBot="1" x14ac:dyDescent="0.3">
      <c r="B28" s="2"/>
      <c r="C28" s="2"/>
      <c r="D28" s="2"/>
      <c r="E28" s="3"/>
      <c r="G28" s="75"/>
    </row>
    <row r="29" spans="2:12" ht="13.8" thickBot="1" x14ac:dyDescent="0.3">
      <c r="B29" s="163" t="s">
        <v>35</v>
      </c>
      <c r="C29" s="164"/>
      <c r="D29" s="164"/>
      <c r="E29" s="164"/>
      <c r="F29" s="165"/>
      <c r="G29" s="75"/>
    </row>
    <row r="30" spans="2:12" x14ac:dyDescent="0.25">
      <c r="B30" s="97">
        <f>B12*2</f>
        <v>0</v>
      </c>
      <c r="C30" s="166" t="s">
        <v>22</v>
      </c>
      <c r="D30" s="167"/>
      <c r="E30" s="168"/>
      <c r="F30" s="98" t="s">
        <v>2</v>
      </c>
      <c r="G30" s="75"/>
    </row>
    <row r="31" spans="2:12" x14ac:dyDescent="0.25">
      <c r="B31" s="11">
        <f>IF(AND(D7&lt;232),(B30/0.75),IF(AND(D7&gt;231.9),(B30/1.5)))</f>
        <v>0</v>
      </c>
      <c r="C31" s="151" t="str">
        <f>IF(AND(D7&lt;232),("Rollen 50 mm x 15 Meter"),IF(AND(D7&gt;231.9),("Rollen 100 mm x 15 Meter")))</f>
        <v>Rollen 50 mm x 15 Meter</v>
      </c>
      <c r="D31" s="152"/>
      <c r="E31" s="153"/>
      <c r="F31" s="35">
        <f>IF(AND(D7&lt;231.9),B31*N6,IF(D7&gt;232,(B31*O6)))</f>
        <v>0</v>
      </c>
      <c r="G31" s="75"/>
    </row>
    <row r="32" spans="2:12" x14ac:dyDescent="0.25">
      <c r="B32" s="12">
        <f>B12/5</f>
        <v>0</v>
      </c>
      <c r="C32" s="154" t="s">
        <v>27</v>
      </c>
      <c r="D32" s="155"/>
      <c r="E32" s="156"/>
      <c r="F32" s="35">
        <f>B32*N15</f>
        <v>0</v>
      </c>
      <c r="G32" s="75"/>
    </row>
    <row r="33" spans="2:29" ht="12.75" customHeight="1" thickBot="1" x14ac:dyDescent="0.3">
      <c r="B33" s="187" t="s">
        <v>5</v>
      </c>
      <c r="C33" s="188"/>
      <c r="D33" s="188"/>
      <c r="E33" s="189"/>
      <c r="F33" s="34">
        <f>F31+F32</f>
        <v>0</v>
      </c>
    </row>
    <row r="34" spans="2:29" ht="12.75" customHeight="1" thickBot="1" x14ac:dyDescent="0.3">
      <c r="B34" s="80"/>
      <c r="C34" s="80"/>
      <c r="D34" s="80"/>
      <c r="E34" s="80"/>
      <c r="F34" s="16"/>
      <c r="H34" s="109"/>
      <c r="I34" s="110"/>
      <c r="J34" s="109"/>
      <c r="K34" s="109"/>
      <c r="L34" s="111"/>
      <c r="M34" s="111"/>
      <c r="N34" s="112"/>
      <c r="AC34" s="4"/>
    </row>
    <row r="35" spans="2:29" ht="12.75" customHeight="1" x14ac:dyDescent="0.25">
      <c r="B35" s="82" t="s">
        <v>44</v>
      </c>
      <c r="C35" s="83"/>
      <c r="D35" s="83"/>
      <c r="E35" s="83"/>
      <c r="F35" s="84"/>
      <c r="H35" s="110"/>
      <c r="I35" s="110"/>
      <c r="J35" s="110"/>
      <c r="K35" s="110"/>
      <c r="L35" s="112"/>
      <c r="M35" s="112"/>
      <c r="N35" s="112"/>
      <c r="AC35" s="4"/>
    </row>
    <row r="36" spans="2:29" ht="12.75" customHeight="1" x14ac:dyDescent="0.25">
      <c r="B36" s="81">
        <f>IF(AND(D7&lt;232),(B12*1.2),IF(AND(D7&gt;231.9),(B12*1.1)))</f>
        <v>0</v>
      </c>
      <c r="C36" s="154" t="s">
        <v>43</v>
      </c>
      <c r="D36" s="155"/>
      <c r="E36" s="156"/>
      <c r="F36" s="102" t="s">
        <v>2</v>
      </c>
      <c r="H36" s="109"/>
      <c r="I36" s="109"/>
      <c r="J36" s="109"/>
      <c r="K36" s="109"/>
      <c r="L36" s="111"/>
      <c r="M36" s="111"/>
      <c r="N36" s="111"/>
      <c r="AC36" s="4"/>
    </row>
    <row r="37" spans="2:29" ht="12.75" customHeight="1" x14ac:dyDescent="0.25">
      <c r="B37" s="11">
        <f>IF(AND(D7&lt;232),(B36/0.5),IF(AND(D7&gt;231.9),(B36/1)))</f>
        <v>0</v>
      </c>
      <c r="C37" s="151" t="str">
        <f>IF(AND(D7&lt;232),("Rollen 50 mm x 10 Meter"),IF(AND(D7&gt;231.9),("Rollen 100 mm x 10 Meter")))</f>
        <v>Rollen 50 mm x 10 Meter</v>
      </c>
      <c r="D37" s="152"/>
      <c r="E37" s="153"/>
      <c r="F37" s="35">
        <f>IF(AND(D7&lt;231.9),B37*Schweißnaht!J11,IF(D7&gt;232,(B37*Schweißnaht!J11)))</f>
        <v>0</v>
      </c>
      <c r="H37" s="110"/>
      <c r="I37" s="110"/>
      <c r="J37" s="110"/>
      <c r="K37" s="110"/>
      <c r="L37" s="112"/>
      <c r="M37" s="112"/>
      <c r="N37" s="112"/>
      <c r="AC37" s="4"/>
    </row>
    <row r="38" spans="2:29" ht="12.75" customHeight="1" thickBot="1" x14ac:dyDescent="0.3">
      <c r="B38" s="187" t="s">
        <v>5</v>
      </c>
      <c r="C38" s="188"/>
      <c r="D38" s="188"/>
      <c r="E38" s="189"/>
      <c r="F38" s="34">
        <f>F37</f>
        <v>0</v>
      </c>
    </row>
    <row r="39" spans="2:29" ht="12.75" customHeight="1" thickBot="1" x14ac:dyDescent="0.3">
      <c r="B39" s="86"/>
      <c r="C39" s="86"/>
      <c r="D39" s="86"/>
      <c r="E39" s="86"/>
      <c r="F39" s="17"/>
    </row>
    <row r="40" spans="2:29" ht="12.75" customHeight="1" thickBot="1" x14ac:dyDescent="0.3">
      <c r="B40" s="199" t="s">
        <v>32</v>
      </c>
      <c r="C40" s="200"/>
      <c r="D40" s="200"/>
      <c r="E40" s="200"/>
      <c r="F40" s="201"/>
    </row>
    <row r="41" spans="2:29" ht="12.75" customHeight="1" thickBot="1" x14ac:dyDescent="0.3">
      <c r="B41" s="6"/>
      <c r="C41" s="6"/>
      <c r="D41" s="6"/>
      <c r="E41" s="5"/>
      <c r="F41" s="5"/>
    </row>
    <row r="42" spans="2:29" ht="12.75" customHeight="1" x14ac:dyDescent="0.25">
      <c r="B42" s="193" t="s">
        <v>36</v>
      </c>
      <c r="C42" s="194"/>
      <c r="D42" s="194"/>
      <c r="E42" s="194"/>
      <c r="F42" s="103"/>
    </row>
    <row r="43" spans="2:29" x14ac:dyDescent="0.25">
      <c r="B43" s="195"/>
      <c r="C43" s="196"/>
      <c r="D43" s="196"/>
      <c r="E43" s="196"/>
      <c r="F43" s="104"/>
    </row>
    <row r="44" spans="2:29" ht="13.8" thickBot="1" x14ac:dyDescent="0.3">
      <c r="B44" s="197"/>
      <c r="C44" s="198"/>
      <c r="D44" s="198"/>
      <c r="E44" s="198"/>
      <c r="F44" s="105"/>
    </row>
    <row r="45" spans="2:29" ht="13.8" thickBot="1" x14ac:dyDescent="0.3">
      <c r="B45" s="15"/>
      <c r="C45" s="15"/>
      <c r="D45" s="15"/>
      <c r="F45" s="7"/>
    </row>
    <row r="46" spans="2:29" x14ac:dyDescent="0.25">
      <c r="B46" s="59" t="s">
        <v>6</v>
      </c>
      <c r="C46" s="60"/>
      <c r="D46" s="60"/>
      <c r="E46" s="60"/>
      <c r="F46" s="61"/>
    </row>
    <row r="47" spans="2:29" x14ac:dyDescent="0.25">
      <c r="B47" s="62" t="s">
        <v>58</v>
      </c>
      <c r="C47" s="18"/>
      <c r="D47" s="18"/>
      <c r="E47" s="18"/>
      <c r="F47" s="25"/>
    </row>
    <row r="48" spans="2:29" ht="18.75" customHeight="1" thickBot="1" x14ac:dyDescent="0.3">
      <c r="B48" s="63" t="s">
        <v>59</v>
      </c>
      <c r="C48" s="64"/>
      <c r="D48" s="64"/>
      <c r="E48" s="64"/>
      <c r="F48" s="65"/>
    </row>
  </sheetData>
  <sheetProtection algorithmName="SHA-512" hashValue="TV+x2eMTlVEE/zYkpyD+IhiP2DnOTMHSzYnQZw/cFjarzFhIBcOXTOAsY8L4/D1xbzsuxZq2TF23xqjh2Xx+Kg==" saltValue="Ty5TahkSdunVMtlI14ogZg==" spinCount="100000" sheet="1" selectLockedCells="1"/>
  <mergeCells count="29">
    <mergeCell ref="B33:E33"/>
    <mergeCell ref="B38:E38"/>
    <mergeCell ref="C36:E36"/>
    <mergeCell ref="B42:E44"/>
    <mergeCell ref="B40:F40"/>
    <mergeCell ref="C37:E37"/>
    <mergeCell ref="B17:F17"/>
    <mergeCell ref="B15:F15"/>
    <mergeCell ref="B21:E21"/>
    <mergeCell ref="B23:F23"/>
    <mergeCell ref="C24:E24"/>
    <mergeCell ref="C19:E19"/>
    <mergeCell ref="C18:E18"/>
    <mergeCell ref="C20:E20"/>
    <mergeCell ref="D11:E11"/>
    <mergeCell ref="D12:F12"/>
    <mergeCell ref="B4:F4"/>
    <mergeCell ref="D7:E7"/>
    <mergeCell ref="D8:E8"/>
    <mergeCell ref="D9:E9"/>
    <mergeCell ref="D6:E6"/>
    <mergeCell ref="B6:C6"/>
    <mergeCell ref="C31:E31"/>
    <mergeCell ref="C32:E32"/>
    <mergeCell ref="C26:E26"/>
    <mergeCell ref="C25:E25"/>
    <mergeCell ref="B27:E27"/>
    <mergeCell ref="B29:F29"/>
    <mergeCell ref="C30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Schweißnaht</vt:lpstr>
      <vt:lpstr>Bogen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Klingenberg</dc:creator>
  <cp:lastModifiedBy>Jörg Klingenberg</cp:lastModifiedBy>
  <cp:lastPrinted>2002-08-01T09:11:09Z</cp:lastPrinted>
  <dcterms:created xsi:type="dcterms:W3CDTF">2001-08-13T06:43:54Z</dcterms:created>
  <dcterms:modified xsi:type="dcterms:W3CDTF">2025-08-28T11:42:19Z</dcterms:modified>
</cp:coreProperties>
</file>